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C:\Users\Abby\Desktop\"/>
    </mc:Choice>
  </mc:AlternateContent>
  <xr:revisionPtr revIDLastSave="0" documentId="13_ncr:1_{8DDEB0D8-FDA9-4C58-A45A-3294F9059E34}" xr6:coauthVersionLast="46" xr6:coauthVersionMax="46" xr10:uidLastSave="{00000000-0000-0000-0000-000000000000}"/>
  <bookViews>
    <workbookView xWindow="1125" yWindow="690" windowWidth="26190" windowHeight="15180" activeTab="1" xr2:uid="{00000000-000D-0000-FFFF-FFFF00000000}"/>
  </bookViews>
  <sheets>
    <sheet name="Proforma 2" sheetId="2" r:id="rId1"/>
    <sheet name="Soft + Hard Costs" sheetId="1" r:id="rId2"/>
    <sheet name="Amort Table" sheetId="3" r:id="rId3"/>
  </sheets>
  <definedNames>
    <definedName name="Beg_Bal_3">'Amort Table'!$C$18:$C$377</definedName>
    <definedName name="Extra_Pay_3">'Amort Table'!$E$18:$E$377</definedName>
    <definedName name="Int_3">'Amort Table'!$H$18:$H$377</definedName>
    <definedName name="Interest_Rate_3">'Amort Table'!$D$6</definedName>
    <definedName name="Last_Row_3">NA()</definedName>
    <definedName name="Loan_Amount_3">'Amort Table'!$D$5</definedName>
    <definedName name="Loan_Start_3">'Amort Table'!$D$9</definedName>
    <definedName name="Loan_Years_3">'Amort Table'!$D$7</definedName>
    <definedName name="Num_Pmt_Per_Year_3">'Amort Table'!$D$8</definedName>
    <definedName name="Number_of_Payments_3">NA()</definedName>
    <definedName name="Pay_Num_3">'Amort Table'!$A$18:$A$377</definedName>
    <definedName name="Princ_3">'Amort Table'!$G$18:$G$377</definedName>
    <definedName name="Sched_Pay_3">'Amort Table'!$D$18:$D$377</definedName>
    <definedName name="Scheduled_Extra_Payments_3">'Amort Table'!$D$10</definedName>
    <definedName name="Scheduled_Monthly_Payment_3">'Amort Table'!$H$5</definedName>
    <definedName name="Total_Pay_3">'Amort Table'!$F$18:$F$377</definedName>
    <definedName name="Values_Entered_3">NA()</definedName>
  </definedNames>
  <calcPr calcId="191029"/>
</workbook>
</file>

<file path=xl/calcChain.xml><?xml version="1.0" encoding="utf-8"?>
<calcChain xmlns="http://schemas.openxmlformats.org/spreadsheetml/2006/main">
  <c r="I14" i="2" l="1"/>
  <c r="J19" i="2"/>
  <c r="K5" i="1"/>
  <c r="I6" i="1" s="1"/>
  <c r="L53" i="2"/>
  <c r="M53" i="2"/>
  <c r="N53" i="2" s="1"/>
  <c r="O53" i="2" s="1"/>
  <c r="P53" i="2" s="1"/>
  <c r="Q53" i="2" s="1"/>
  <c r="K53" i="2"/>
  <c r="H72" i="2" l="1"/>
  <c r="K31" i="2"/>
  <c r="I42" i="2"/>
  <c r="J42" i="2" l="1"/>
  <c r="J46" i="2"/>
  <c r="I54" i="2"/>
  <c r="J54" i="2" s="1"/>
  <c r="K54" i="2" s="1"/>
  <c r="L54" i="2" s="1"/>
  <c r="M54" i="2" s="1"/>
  <c r="N54" i="2" s="1"/>
  <c r="O54" i="2" s="1"/>
  <c r="P54" i="2" s="1"/>
  <c r="Q54" i="2" s="1"/>
  <c r="I8" i="1"/>
  <c r="F27" i="2" l="1"/>
  <c r="I72" i="1"/>
  <c r="I67" i="1"/>
  <c r="I66" i="1"/>
  <c r="I63" i="1" l="1"/>
  <c r="D22" i="2"/>
  <c r="I24" i="1"/>
  <c r="F38" i="2" l="1"/>
  <c r="J32" i="2" l="1"/>
  <c r="J33" i="2"/>
  <c r="F9" i="2"/>
  <c r="F28" i="2"/>
  <c r="P5" i="1"/>
  <c r="Q3" i="1" s="1"/>
  <c r="F45" i="2" l="1"/>
  <c r="Q4" i="1"/>
  <c r="I5" i="1" l="1"/>
  <c r="B2" i="1"/>
  <c r="F15" i="2" l="1"/>
  <c r="F39" i="2" s="1"/>
  <c r="F75" i="1"/>
  <c r="I22" i="1"/>
  <c r="F23" i="2" s="1"/>
  <c r="H45" i="2"/>
  <c r="H49" i="2" s="1"/>
  <c r="I41" i="1"/>
  <c r="F25" i="2" s="1"/>
  <c r="H5" i="3"/>
  <c r="D6" i="3"/>
  <c r="H6" i="3"/>
  <c r="D7" i="3"/>
  <c r="H7" i="3"/>
  <c r="H8" i="3"/>
  <c r="H9" i="3"/>
  <c r="A18" i="3"/>
  <c r="C18" i="3"/>
  <c r="A19" i="3"/>
  <c r="A20" i="3"/>
  <c r="B20" i="3" s="1"/>
  <c r="A21" i="3"/>
  <c r="G21" i="3" s="1"/>
  <c r="A22" i="3"/>
  <c r="B22" i="3" s="1"/>
  <c r="A23" i="3"/>
  <c r="H23" i="3" s="1"/>
  <c r="A24" i="3"/>
  <c r="A25" i="3"/>
  <c r="A26" i="3"/>
  <c r="H26" i="3" s="1"/>
  <c r="A27" i="3"/>
  <c r="D27" i="3" s="1"/>
  <c r="A28" i="3"/>
  <c r="A29" i="3"/>
  <c r="A30" i="3"/>
  <c r="D30" i="3" s="1"/>
  <c r="A31" i="3"/>
  <c r="C31" i="3" s="1"/>
  <c r="A32" i="3"/>
  <c r="B32" i="3" s="1"/>
  <c r="A33" i="3"/>
  <c r="C33" i="3" s="1"/>
  <c r="G33" i="3"/>
  <c r="A34" i="3"/>
  <c r="H34" i="3" s="1"/>
  <c r="A35" i="3"/>
  <c r="C35" i="3" s="1"/>
  <c r="A36" i="3"/>
  <c r="C36" i="3" s="1"/>
  <c r="A37" i="3"/>
  <c r="C37" i="3" s="1"/>
  <c r="A38" i="3"/>
  <c r="D38" i="3" s="1"/>
  <c r="A39" i="3"/>
  <c r="G39" i="3" s="1"/>
  <c r="A40" i="3"/>
  <c r="C40" i="3" s="1"/>
  <c r="A41" i="3"/>
  <c r="A42" i="3"/>
  <c r="A43" i="3"/>
  <c r="A44" i="3"/>
  <c r="A45" i="3"/>
  <c r="A46" i="3"/>
  <c r="D46" i="3" s="1"/>
  <c r="A47" i="3"/>
  <c r="A48" i="3"/>
  <c r="H48" i="3"/>
  <c r="A49" i="3"/>
  <c r="H49" i="3" s="1"/>
  <c r="A50" i="3"/>
  <c r="B50" i="3" s="1"/>
  <c r="A51" i="3"/>
  <c r="G51" i="3" s="1"/>
  <c r="B51" i="3"/>
  <c r="A52" i="3"/>
  <c r="A53" i="3"/>
  <c r="D53" i="3" s="1"/>
  <c r="A54" i="3"/>
  <c r="A55" i="3"/>
  <c r="D55" i="3" s="1"/>
  <c r="A56" i="3"/>
  <c r="C56" i="3" s="1"/>
  <c r="A57" i="3"/>
  <c r="B57" i="3" s="1"/>
  <c r="A58" i="3"/>
  <c r="A59" i="3"/>
  <c r="G59" i="3" s="1"/>
  <c r="A60" i="3"/>
  <c r="B60" i="3" s="1"/>
  <c r="A61" i="3"/>
  <c r="G61" i="3" s="1"/>
  <c r="C61" i="3"/>
  <c r="A62" i="3"/>
  <c r="C62" i="3" s="1"/>
  <c r="A63" i="3"/>
  <c r="A64" i="3"/>
  <c r="G64" i="3" s="1"/>
  <c r="A65" i="3"/>
  <c r="H65" i="3" s="1"/>
  <c r="A66" i="3"/>
  <c r="D66" i="3" s="1"/>
  <c r="A67" i="3"/>
  <c r="C67" i="3" s="1"/>
  <c r="A68" i="3"/>
  <c r="H68" i="3" s="1"/>
  <c r="A69" i="3"/>
  <c r="A70" i="3"/>
  <c r="A71" i="3"/>
  <c r="G71" i="3" s="1"/>
  <c r="B71" i="3"/>
  <c r="C71" i="3"/>
  <c r="D71" i="3"/>
  <c r="A72" i="3"/>
  <c r="C72" i="3" s="1"/>
  <c r="A73" i="3"/>
  <c r="H73" i="3" s="1"/>
  <c r="B73" i="3"/>
  <c r="A74" i="3"/>
  <c r="D74" i="3" s="1"/>
  <c r="A75" i="3"/>
  <c r="H75" i="3" s="1"/>
  <c r="A76" i="3"/>
  <c r="A77" i="3"/>
  <c r="B77" i="3" s="1"/>
  <c r="A78" i="3"/>
  <c r="A79" i="3"/>
  <c r="D79" i="3" s="1"/>
  <c r="A80" i="3"/>
  <c r="A81" i="3"/>
  <c r="H81" i="3" s="1"/>
  <c r="A82" i="3"/>
  <c r="B82" i="3" s="1"/>
  <c r="A83" i="3"/>
  <c r="D83" i="3" s="1"/>
  <c r="A84" i="3"/>
  <c r="A85" i="3"/>
  <c r="A86" i="3"/>
  <c r="H86" i="3" s="1"/>
  <c r="A87" i="3"/>
  <c r="G87" i="3" s="1"/>
  <c r="D87" i="3"/>
  <c r="A88" i="3"/>
  <c r="B88" i="3" s="1"/>
  <c r="A89" i="3"/>
  <c r="A90" i="3"/>
  <c r="B90" i="3" s="1"/>
  <c r="A91" i="3"/>
  <c r="C91" i="3" s="1"/>
  <c r="A92" i="3"/>
  <c r="C92" i="3" s="1"/>
  <c r="A93" i="3"/>
  <c r="A94" i="3"/>
  <c r="D94" i="3" s="1"/>
  <c r="A95" i="3"/>
  <c r="D95" i="3" s="1"/>
  <c r="A96" i="3"/>
  <c r="H96" i="3" s="1"/>
  <c r="A97" i="3"/>
  <c r="B97" i="3" s="1"/>
  <c r="A98" i="3"/>
  <c r="H98" i="3" s="1"/>
  <c r="A99" i="3"/>
  <c r="A100" i="3"/>
  <c r="H100" i="3" s="1"/>
  <c r="A101" i="3"/>
  <c r="A102" i="3"/>
  <c r="A103" i="3"/>
  <c r="A104" i="3"/>
  <c r="H104" i="3" s="1"/>
  <c r="D104" i="3"/>
  <c r="A105" i="3"/>
  <c r="G105" i="3" s="1"/>
  <c r="A106" i="3"/>
  <c r="C106" i="3" s="1"/>
  <c r="A107" i="3"/>
  <c r="B107" i="3" s="1"/>
  <c r="A108" i="3"/>
  <c r="B108" i="3"/>
  <c r="H108" i="3"/>
  <c r="A109" i="3"/>
  <c r="G109" i="3" s="1"/>
  <c r="A110" i="3"/>
  <c r="A111" i="3"/>
  <c r="H111" i="3" s="1"/>
  <c r="A112" i="3"/>
  <c r="G112" i="3" s="1"/>
  <c r="A113" i="3"/>
  <c r="A114" i="3"/>
  <c r="A115" i="3"/>
  <c r="H115" i="3" s="1"/>
  <c r="A116" i="3"/>
  <c r="H116" i="3" s="1"/>
  <c r="A117" i="3"/>
  <c r="D117" i="3" s="1"/>
  <c r="A118" i="3"/>
  <c r="D118" i="3" s="1"/>
  <c r="C118" i="3"/>
  <c r="A119" i="3"/>
  <c r="A120" i="3"/>
  <c r="B120" i="3" s="1"/>
  <c r="A121" i="3"/>
  <c r="A122" i="3"/>
  <c r="A123" i="3"/>
  <c r="A124" i="3"/>
  <c r="H124" i="3" s="1"/>
  <c r="A125" i="3"/>
  <c r="A126" i="3"/>
  <c r="D126" i="3" s="1"/>
  <c r="A127" i="3"/>
  <c r="B127" i="3" s="1"/>
  <c r="A128" i="3"/>
  <c r="H128" i="3" s="1"/>
  <c r="A129" i="3"/>
  <c r="B129" i="3" s="1"/>
  <c r="A130" i="3"/>
  <c r="D130" i="3" s="1"/>
  <c r="A131" i="3"/>
  <c r="A132" i="3"/>
  <c r="A133" i="3"/>
  <c r="G133" i="3" s="1"/>
  <c r="A134" i="3"/>
  <c r="H134" i="3" s="1"/>
  <c r="D134" i="3"/>
  <c r="A135" i="3"/>
  <c r="C135" i="3" s="1"/>
  <c r="A136" i="3"/>
  <c r="A137" i="3"/>
  <c r="C137" i="3" s="1"/>
  <c r="A138" i="3"/>
  <c r="D138" i="3" s="1"/>
  <c r="A139" i="3"/>
  <c r="D139" i="3" s="1"/>
  <c r="A140" i="3"/>
  <c r="D140" i="3" s="1"/>
  <c r="A141" i="3"/>
  <c r="C141" i="3" s="1"/>
  <c r="B141" i="3"/>
  <c r="A142" i="3"/>
  <c r="A143" i="3"/>
  <c r="C143" i="3" s="1"/>
  <c r="A144" i="3"/>
  <c r="B144" i="3" s="1"/>
  <c r="A145" i="3"/>
  <c r="G145" i="3" s="1"/>
  <c r="B145" i="3"/>
  <c r="A146" i="3"/>
  <c r="G146" i="3" s="1"/>
  <c r="A147" i="3"/>
  <c r="D147" i="3" s="1"/>
  <c r="A148" i="3"/>
  <c r="C148" i="3" s="1"/>
  <c r="A149" i="3"/>
  <c r="A150" i="3"/>
  <c r="C150" i="3" s="1"/>
  <c r="A151" i="3"/>
  <c r="H151" i="3" s="1"/>
  <c r="A152" i="3"/>
  <c r="A153" i="3"/>
  <c r="A154" i="3"/>
  <c r="C154" i="3" s="1"/>
  <c r="A155" i="3"/>
  <c r="G155" i="3" s="1"/>
  <c r="A156" i="3"/>
  <c r="D156" i="3" s="1"/>
  <c r="A157" i="3"/>
  <c r="H157" i="3" s="1"/>
  <c r="A158" i="3"/>
  <c r="G158" i="3" s="1"/>
  <c r="A159" i="3"/>
  <c r="H159" i="3" s="1"/>
  <c r="A160" i="3"/>
  <c r="C160" i="3" s="1"/>
  <c r="A161" i="3"/>
  <c r="H161" i="3" s="1"/>
  <c r="A162" i="3"/>
  <c r="A163" i="3"/>
  <c r="A164" i="3"/>
  <c r="A165" i="3"/>
  <c r="A166" i="3"/>
  <c r="H166" i="3" s="1"/>
  <c r="A167" i="3"/>
  <c r="B167" i="3" s="1"/>
  <c r="A168" i="3"/>
  <c r="B168" i="3" s="1"/>
  <c r="A169" i="3"/>
  <c r="A170" i="3"/>
  <c r="A171" i="3"/>
  <c r="H171" i="3" s="1"/>
  <c r="A172" i="3"/>
  <c r="A173" i="3"/>
  <c r="A174" i="3"/>
  <c r="H174" i="3" s="1"/>
  <c r="A175" i="3"/>
  <c r="A176" i="3"/>
  <c r="D176" i="3" s="1"/>
  <c r="A177" i="3"/>
  <c r="B177" i="3" s="1"/>
  <c r="A178" i="3"/>
  <c r="C178" i="3" s="1"/>
  <c r="A179" i="3"/>
  <c r="H179" i="3" s="1"/>
  <c r="A180" i="3"/>
  <c r="B180" i="3" s="1"/>
  <c r="A181" i="3"/>
  <c r="A182" i="3"/>
  <c r="C182" i="3" s="1"/>
  <c r="A183" i="3"/>
  <c r="A184" i="3"/>
  <c r="A185" i="3"/>
  <c r="B185" i="3" s="1"/>
  <c r="G185" i="3"/>
  <c r="A186" i="3"/>
  <c r="A187" i="3"/>
  <c r="A188" i="3"/>
  <c r="D188" i="3" s="1"/>
  <c r="B188" i="3"/>
  <c r="A189" i="3"/>
  <c r="G189" i="3" s="1"/>
  <c r="A190" i="3"/>
  <c r="C190" i="3" s="1"/>
  <c r="A191" i="3"/>
  <c r="A192" i="3"/>
  <c r="B192" i="3" s="1"/>
  <c r="A193" i="3"/>
  <c r="A194" i="3"/>
  <c r="B194" i="3" s="1"/>
  <c r="A195" i="3"/>
  <c r="B195" i="3" s="1"/>
  <c r="A196" i="3"/>
  <c r="H196" i="3" s="1"/>
  <c r="A197" i="3"/>
  <c r="A198" i="3"/>
  <c r="C198" i="3" s="1"/>
  <c r="B198" i="3"/>
  <c r="A199" i="3"/>
  <c r="G199" i="3" s="1"/>
  <c r="A200" i="3"/>
  <c r="C200" i="3" s="1"/>
  <c r="A201" i="3"/>
  <c r="H201" i="3" s="1"/>
  <c r="A202" i="3"/>
  <c r="D202" i="3" s="1"/>
  <c r="A203" i="3"/>
  <c r="D203" i="3"/>
  <c r="C203" i="3"/>
  <c r="A204" i="3"/>
  <c r="A205" i="3"/>
  <c r="H205" i="3" s="1"/>
  <c r="A206" i="3"/>
  <c r="D206" i="3" s="1"/>
  <c r="A207" i="3"/>
  <c r="D207" i="3" s="1"/>
  <c r="A208" i="3"/>
  <c r="G208" i="3" s="1"/>
  <c r="A209" i="3"/>
  <c r="G209" i="3"/>
  <c r="A210" i="3"/>
  <c r="H210" i="3" s="1"/>
  <c r="B210" i="3"/>
  <c r="A211" i="3"/>
  <c r="B211" i="3" s="1"/>
  <c r="A212" i="3"/>
  <c r="A213" i="3"/>
  <c r="H213" i="3" s="1"/>
  <c r="A214" i="3"/>
  <c r="H214" i="3" s="1"/>
  <c r="D214" i="3"/>
  <c r="A215" i="3"/>
  <c r="C215" i="3" s="1"/>
  <c r="A216" i="3"/>
  <c r="A217" i="3"/>
  <c r="H217" i="3" s="1"/>
  <c r="A218" i="3"/>
  <c r="H218" i="3" s="1"/>
  <c r="A219" i="3"/>
  <c r="H219" i="3" s="1"/>
  <c r="A220" i="3"/>
  <c r="H220" i="3" s="1"/>
  <c r="A221" i="3"/>
  <c r="B221" i="3" s="1"/>
  <c r="A222" i="3"/>
  <c r="G222" i="3" s="1"/>
  <c r="A223" i="3"/>
  <c r="B223" i="3" s="1"/>
  <c r="A224" i="3"/>
  <c r="C224" i="3" s="1"/>
  <c r="A225" i="3"/>
  <c r="G225" i="3" s="1"/>
  <c r="A226" i="3"/>
  <c r="A227" i="3"/>
  <c r="A228" i="3"/>
  <c r="A229" i="3"/>
  <c r="A230" i="3"/>
  <c r="H230" i="3" s="1"/>
  <c r="A231" i="3"/>
  <c r="A232" i="3"/>
  <c r="A233" i="3"/>
  <c r="B233" i="3" s="1"/>
  <c r="A234" i="3"/>
  <c r="C234" i="3" s="1"/>
  <c r="A235" i="3"/>
  <c r="C235" i="3" s="1"/>
  <c r="D235" i="3"/>
  <c r="A236" i="3"/>
  <c r="H236" i="3" s="1"/>
  <c r="A237" i="3"/>
  <c r="G237" i="3" s="1"/>
  <c r="A238" i="3"/>
  <c r="C238" i="3" s="1"/>
  <c r="A239" i="3"/>
  <c r="C239" i="3" s="1"/>
  <c r="A240" i="3"/>
  <c r="C240" i="3"/>
  <c r="D240" i="3"/>
  <c r="A241" i="3"/>
  <c r="A242" i="3"/>
  <c r="B242" i="3" s="1"/>
  <c r="A243" i="3"/>
  <c r="B243" i="3" s="1"/>
  <c r="A244" i="3"/>
  <c r="G244" i="3" s="1"/>
  <c r="A245" i="3"/>
  <c r="H245" i="3" s="1"/>
  <c r="A246" i="3"/>
  <c r="G246" i="3" s="1"/>
  <c r="A247" i="3"/>
  <c r="C247" i="3" s="1"/>
  <c r="A248" i="3"/>
  <c r="A249" i="3"/>
  <c r="B249" i="3" s="1"/>
  <c r="A250" i="3"/>
  <c r="G250" i="3" s="1"/>
  <c r="A251" i="3"/>
  <c r="H251" i="3" s="1"/>
  <c r="A252" i="3"/>
  <c r="G252" i="3" s="1"/>
  <c r="A253" i="3"/>
  <c r="A254" i="3"/>
  <c r="G254" i="3" s="1"/>
  <c r="A255" i="3"/>
  <c r="A256" i="3"/>
  <c r="A257" i="3"/>
  <c r="D257" i="3" s="1"/>
  <c r="A258" i="3"/>
  <c r="A259" i="3"/>
  <c r="B259" i="3" s="1"/>
  <c r="A260" i="3"/>
  <c r="C260" i="3" s="1"/>
  <c r="A261" i="3"/>
  <c r="D261" i="3" s="1"/>
  <c r="A262" i="3"/>
  <c r="B262" i="3" s="1"/>
  <c r="A263" i="3"/>
  <c r="D263" i="3" s="1"/>
  <c r="A264" i="3"/>
  <c r="D264" i="3" s="1"/>
  <c r="A265" i="3"/>
  <c r="B265" i="3" s="1"/>
  <c r="A266" i="3"/>
  <c r="B266" i="3" s="1"/>
  <c r="A267" i="3"/>
  <c r="C267" i="3" s="1"/>
  <c r="A268" i="3"/>
  <c r="A269" i="3"/>
  <c r="H269" i="3" s="1"/>
  <c r="A270" i="3"/>
  <c r="G270" i="3" s="1"/>
  <c r="A271" i="3"/>
  <c r="D271" i="3" s="1"/>
  <c r="A272" i="3"/>
  <c r="A273" i="3"/>
  <c r="B273" i="3" s="1"/>
  <c r="G273" i="3"/>
  <c r="A274" i="3"/>
  <c r="C274" i="3" s="1"/>
  <c r="A275" i="3"/>
  <c r="C275" i="3" s="1"/>
  <c r="A276" i="3"/>
  <c r="A277" i="3"/>
  <c r="A278" i="3"/>
  <c r="B278" i="3" s="1"/>
  <c r="A279" i="3"/>
  <c r="G279" i="3" s="1"/>
  <c r="A280" i="3"/>
  <c r="A281" i="3"/>
  <c r="C281" i="3" s="1"/>
  <c r="D281" i="3"/>
  <c r="A282" i="3"/>
  <c r="A283" i="3"/>
  <c r="G283" i="3" s="1"/>
  <c r="A284" i="3"/>
  <c r="H284" i="3" s="1"/>
  <c r="A285" i="3"/>
  <c r="G285" i="3" s="1"/>
  <c r="A286" i="3"/>
  <c r="C286" i="3" s="1"/>
  <c r="A287" i="3"/>
  <c r="A288" i="3"/>
  <c r="G288" i="3" s="1"/>
  <c r="A289" i="3"/>
  <c r="C289" i="3" s="1"/>
  <c r="A290" i="3"/>
  <c r="B290" i="3"/>
  <c r="A291" i="3"/>
  <c r="G291" i="3" s="1"/>
  <c r="A292" i="3"/>
  <c r="G292" i="3" s="1"/>
  <c r="A293" i="3"/>
  <c r="A294" i="3"/>
  <c r="C294" i="3" s="1"/>
  <c r="A295" i="3"/>
  <c r="C295" i="3" s="1"/>
  <c r="A296" i="3"/>
  <c r="H296" i="3" s="1"/>
  <c r="A297" i="3"/>
  <c r="B297" i="3" s="1"/>
  <c r="A298" i="3"/>
  <c r="A299" i="3"/>
  <c r="A300" i="3"/>
  <c r="A301" i="3"/>
  <c r="H301" i="3" s="1"/>
  <c r="A302" i="3"/>
  <c r="D302" i="3" s="1"/>
  <c r="A303" i="3"/>
  <c r="A304" i="3"/>
  <c r="B304" i="3" s="1"/>
  <c r="A305" i="3"/>
  <c r="C305" i="3" s="1"/>
  <c r="H305" i="3"/>
  <c r="A306" i="3"/>
  <c r="D306" i="3" s="1"/>
  <c r="A307" i="3"/>
  <c r="B307" i="3" s="1"/>
  <c r="A308" i="3"/>
  <c r="B308" i="3" s="1"/>
  <c r="A309" i="3"/>
  <c r="C309" i="3" s="1"/>
  <c r="A310" i="3"/>
  <c r="A311" i="3"/>
  <c r="C311" i="3" s="1"/>
  <c r="A312" i="3"/>
  <c r="D312" i="3" s="1"/>
  <c r="A313" i="3"/>
  <c r="H313" i="3" s="1"/>
  <c r="A314" i="3"/>
  <c r="H314" i="3" s="1"/>
  <c r="A315" i="3"/>
  <c r="D315" i="3"/>
  <c r="A316" i="3"/>
  <c r="A317" i="3"/>
  <c r="C317" i="3" s="1"/>
  <c r="A318" i="3"/>
  <c r="C318" i="3" s="1"/>
  <c r="B318" i="3"/>
  <c r="A319" i="3"/>
  <c r="D319" i="3" s="1"/>
  <c r="A320" i="3"/>
  <c r="G320" i="3" s="1"/>
  <c r="A321" i="3"/>
  <c r="G321" i="3" s="1"/>
  <c r="A322" i="3"/>
  <c r="A323" i="3"/>
  <c r="H323" i="3" s="1"/>
  <c r="A324" i="3"/>
  <c r="A325" i="3"/>
  <c r="G325" i="3" s="1"/>
  <c r="A326" i="3"/>
  <c r="B326" i="3" s="1"/>
  <c r="A327" i="3"/>
  <c r="H327" i="3" s="1"/>
  <c r="A328" i="3"/>
  <c r="B328" i="3" s="1"/>
  <c r="A329" i="3"/>
  <c r="D329" i="3" s="1"/>
  <c r="A330" i="3"/>
  <c r="C330" i="3" s="1"/>
  <c r="A331" i="3"/>
  <c r="B331" i="3" s="1"/>
  <c r="A332" i="3"/>
  <c r="A333" i="3"/>
  <c r="G333" i="3" s="1"/>
  <c r="A334" i="3"/>
  <c r="H334" i="3" s="1"/>
  <c r="A335" i="3"/>
  <c r="B335" i="3" s="1"/>
  <c r="A336" i="3"/>
  <c r="A337" i="3"/>
  <c r="G337" i="3" s="1"/>
  <c r="A338" i="3"/>
  <c r="H338" i="3" s="1"/>
  <c r="A339" i="3"/>
  <c r="B339" i="3" s="1"/>
  <c r="A340" i="3"/>
  <c r="G340" i="3" s="1"/>
  <c r="A341" i="3"/>
  <c r="D341" i="3" s="1"/>
  <c r="A342" i="3"/>
  <c r="D342" i="3" s="1"/>
  <c r="A343" i="3"/>
  <c r="A344" i="3"/>
  <c r="A345" i="3"/>
  <c r="A346" i="3"/>
  <c r="H346" i="3" s="1"/>
  <c r="A347" i="3"/>
  <c r="G347" i="3" s="1"/>
  <c r="A348" i="3"/>
  <c r="G348" i="3" s="1"/>
  <c r="A349" i="3"/>
  <c r="C349" i="3" s="1"/>
  <c r="A350" i="3"/>
  <c r="H350" i="3" s="1"/>
  <c r="A351" i="3"/>
  <c r="A352" i="3"/>
  <c r="A353" i="3"/>
  <c r="A354" i="3"/>
  <c r="D354" i="3" s="1"/>
  <c r="A355" i="3"/>
  <c r="D355" i="3" s="1"/>
  <c r="A356" i="3"/>
  <c r="G356" i="3" s="1"/>
  <c r="A357" i="3"/>
  <c r="C357" i="3" s="1"/>
  <c r="B357" i="3"/>
  <c r="G357" i="3"/>
  <c r="A358" i="3"/>
  <c r="B358" i="3" s="1"/>
  <c r="A359" i="3"/>
  <c r="A360" i="3"/>
  <c r="A361" i="3"/>
  <c r="G361" i="3" s="1"/>
  <c r="A362" i="3"/>
  <c r="A363" i="3"/>
  <c r="D363" i="3" s="1"/>
  <c r="A364" i="3"/>
  <c r="C364" i="3" s="1"/>
  <c r="A365" i="3"/>
  <c r="A366" i="3"/>
  <c r="H366" i="3" s="1"/>
  <c r="A367" i="3"/>
  <c r="C367" i="3" s="1"/>
  <c r="A368" i="3"/>
  <c r="H368" i="3" s="1"/>
  <c r="A369" i="3"/>
  <c r="G369" i="3" s="1"/>
  <c r="A370" i="3"/>
  <c r="B370" i="3" s="1"/>
  <c r="A371" i="3"/>
  <c r="H371" i="3" s="1"/>
  <c r="A372" i="3"/>
  <c r="D372" i="3" s="1"/>
  <c r="A373" i="3"/>
  <c r="G373" i="3" s="1"/>
  <c r="A374" i="3"/>
  <c r="B374" i="3" s="1"/>
  <c r="A375" i="3"/>
  <c r="C375" i="3" s="1"/>
  <c r="A376" i="3"/>
  <c r="H376" i="3" s="1"/>
  <c r="A377" i="3"/>
  <c r="B377" i="3" s="1"/>
  <c r="F29" i="2"/>
  <c r="D24" i="2"/>
  <c r="D27" i="2"/>
  <c r="D39" i="2"/>
  <c r="N47" i="2"/>
  <c r="N51" i="2" s="1"/>
  <c r="I48" i="2"/>
  <c r="F47" i="2"/>
  <c r="F48" i="2"/>
  <c r="I60" i="2"/>
  <c r="I72" i="2"/>
  <c r="I98" i="1"/>
  <c r="F32" i="2" s="1"/>
  <c r="I51" i="1"/>
  <c r="F26" i="2" s="1"/>
  <c r="G240" i="3"/>
  <c r="C284" i="3"/>
  <c r="B113" i="3"/>
  <c r="C28" i="3"/>
  <c r="D28" i="3"/>
  <c r="G28" i="3"/>
  <c r="H28" i="3"/>
  <c r="B28" i="3"/>
  <c r="G239" i="3"/>
  <c r="D144" i="3"/>
  <c r="G144" i="3"/>
  <c r="H144" i="3"/>
  <c r="H202" i="3"/>
  <c r="G202" i="3"/>
  <c r="C221" i="3"/>
  <c r="H59" i="3"/>
  <c r="B59" i="3"/>
  <c r="C90" i="3"/>
  <c r="D90" i="3"/>
  <c r="G90" i="3"/>
  <c r="H90" i="3"/>
  <c r="B58" i="3"/>
  <c r="C58" i="3"/>
  <c r="D58" i="3"/>
  <c r="G58" i="3"/>
  <c r="H58" i="3"/>
  <c r="D232" i="3"/>
  <c r="B201" i="3"/>
  <c r="H167" i="3"/>
  <c r="H198" i="3"/>
  <c r="G171" i="3"/>
  <c r="C57" i="3"/>
  <c r="G200" i="3"/>
  <c r="H61" i="3"/>
  <c r="B61" i="3"/>
  <c r="B216" i="3"/>
  <c r="D216" i="3"/>
  <c r="B69" i="3"/>
  <c r="B171" i="3"/>
  <c r="D171" i="3"/>
  <c r="G103" i="3"/>
  <c r="B103" i="3"/>
  <c r="D200" i="3"/>
  <c r="H200" i="3"/>
  <c r="C134" i="3"/>
  <c r="G118" i="3"/>
  <c r="H118" i="3"/>
  <c r="B118" i="3"/>
  <c r="G97" i="3"/>
  <c r="H97" i="3"/>
  <c r="C97" i="3"/>
  <c r="D97" i="3"/>
  <c r="D108" i="3"/>
  <c r="D89" i="3"/>
  <c r="G67" i="3"/>
  <c r="D49" i="3"/>
  <c r="G73" i="3"/>
  <c r="G89" i="3"/>
  <c r="H89" i="3"/>
  <c r="G75" i="3"/>
  <c r="H109" i="3"/>
  <c r="B75" i="3"/>
  <c r="C48" i="3"/>
  <c r="D48" i="3"/>
  <c r="H93" i="3"/>
  <c r="C109" i="3"/>
  <c r="C50" i="3"/>
  <c r="D36" i="3"/>
  <c r="C332" i="3"/>
  <c r="B332" i="3"/>
  <c r="C195" i="3"/>
  <c r="G141" i="3"/>
  <c r="H141" i="3"/>
  <c r="D141" i="3"/>
  <c r="C19" i="3"/>
  <c r="H260" i="3"/>
  <c r="D260" i="3"/>
  <c r="C369" i="3"/>
  <c r="D369" i="3"/>
  <c r="C194" i="3"/>
  <c r="D194" i="3"/>
  <c r="H169" i="3"/>
  <c r="D72" i="3"/>
  <c r="D280" i="3"/>
  <c r="G280" i="3"/>
  <c r="G256" i="3"/>
  <c r="G194" i="3"/>
  <c r="C279" i="3"/>
  <c r="B279" i="3"/>
  <c r="C272" i="3"/>
  <c r="H194" i="3"/>
  <c r="H279" i="3"/>
  <c r="C131" i="3"/>
  <c r="B123" i="3"/>
  <c r="H119" i="3"/>
  <c r="H70" i="3"/>
  <c r="G374" i="3"/>
  <c r="B283" i="3"/>
  <c r="C283" i="3"/>
  <c r="B313" i="3"/>
  <c r="B209" i="3"/>
  <c r="B89" i="3"/>
  <c r="C89" i="3"/>
  <c r="D51" i="3"/>
  <c r="H51" i="3"/>
  <c r="C51" i="3"/>
  <c r="B207" i="3"/>
  <c r="B183" i="3"/>
  <c r="C183" i="3"/>
  <c r="G172" i="3"/>
  <c r="B67" i="3"/>
  <c r="D67" i="3"/>
  <c r="H67" i="3"/>
  <c r="H182" i="3"/>
  <c r="D350" i="3"/>
  <c r="G289" i="3"/>
  <c r="H203" i="3"/>
  <c r="G167" i="3"/>
  <c r="D217" i="3"/>
  <c r="D292" i="3"/>
  <c r="B219" i="3"/>
  <c r="D219" i="3"/>
  <c r="G219" i="3"/>
  <c r="C219" i="3"/>
  <c r="D182" i="3"/>
  <c r="D162" i="3"/>
  <c r="B65" i="3"/>
  <c r="C65" i="3"/>
  <c r="D288" i="3"/>
  <c r="H209" i="3"/>
  <c r="H178" i="3"/>
  <c r="C166" i="3"/>
  <c r="G166" i="3"/>
  <c r="G148" i="3"/>
  <c r="D148" i="3"/>
  <c r="H139" i="3"/>
  <c r="H232" i="3"/>
  <c r="C216" i="3"/>
  <c r="G212" i="3"/>
  <c r="C201" i="3"/>
  <c r="H188" i="3"/>
  <c r="B64" i="3"/>
  <c r="D61" i="3"/>
  <c r="B39" i="3"/>
  <c r="D29" i="3"/>
  <c r="C232" i="3"/>
  <c r="C296" i="3"/>
  <c r="D296" i="3"/>
  <c r="C39" i="3"/>
  <c r="D39" i="3"/>
  <c r="H39" i="3"/>
  <c r="C108" i="3"/>
  <c r="G108" i="3"/>
  <c r="C60" i="3"/>
  <c r="C86" i="3"/>
  <c r="C246" i="3"/>
  <c r="H246" i="3"/>
  <c r="D246" i="3"/>
  <c r="G227" i="3"/>
  <c r="C358" i="3"/>
  <c r="G220" i="3"/>
  <c r="C345" i="3"/>
  <c r="C237" i="3"/>
  <c r="G60" i="3"/>
  <c r="B240" i="3"/>
  <c r="D185" i="3"/>
  <c r="H185" i="3"/>
  <c r="D174" i="3"/>
  <c r="B166" i="3"/>
  <c r="B142" i="3"/>
  <c r="H142" i="3"/>
  <c r="C75" i="3"/>
  <c r="D75" i="3"/>
  <c r="D317" i="3"/>
  <c r="B252" i="3"/>
  <c r="H240" i="3"/>
  <c r="G179" i="3"/>
  <c r="B238" i="3"/>
  <c r="C49" i="3"/>
  <c r="B94" i="3"/>
  <c r="H64" i="3"/>
  <c r="G31" i="3"/>
  <c r="H31" i="3"/>
  <c r="B31" i="3"/>
  <c r="D31" i="3"/>
  <c r="G331" i="3"/>
  <c r="C331" i="3"/>
  <c r="H331" i="3"/>
  <c r="D331" i="3"/>
  <c r="D324" i="3"/>
  <c r="H324" i="3"/>
  <c r="C324" i="3"/>
  <c r="B324" i="3"/>
  <c r="G324" i="3"/>
  <c r="C310" i="3"/>
  <c r="B310" i="3"/>
  <c r="G310" i="3"/>
  <c r="D305" i="3"/>
  <c r="G305" i="3"/>
  <c r="C43" i="3"/>
  <c r="H43" i="3"/>
  <c r="B30" i="3"/>
  <c r="C22" i="3"/>
  <c r="G323" i="3"/>
  <c r="C323" i="3"/>
  <c r="D323" i="3"/>
  <c r="B323" i="3"/>
  <c r="C42" i="3"/>
  <c r="B42" i="3"/>
  <c r="G42" i="3"/>
  <c r="H42" i="3"/>
  <c r="B29" i="3"/>
  <c r="G29" i="3"/>
  <c r="G344" i="3"/>
  <c r="H344" i="3"/>
  <c r="D309" i="3"/>
  <c r="H304" i="3"/>
  <c r="C304" i="3"/>
  <c r="D304" i="3"/>
  <c r="D237" i="3"/>
  <c r="H237" i="3"/>
  <c r="H123" i="3"/>
  <c r="G123" i="3"/>
  <c r="H21" i="3"/>
  <c r="B21" i="3"/>
  <c r="C21" i="3"/>
  <c r="D21" i="3"/>
  <c r="D42" i="3"/>
  <c r="G110" i="3"/>
  <c r="D110" i="3"/>
  <c r="H110" i="3"/>
  <c r="B110" i="3"/>
  <c r="C110" i="3"/>
  <c r="B27" i="3"/>
  <c r="B248" i="3"/>
  <c r="B231" i="3"/>
  <c r="G231" i="3"/>
  <c r="D160" i="3"/>
  <c r="G160" i="3"/>
  <c r="H160" i="3"/>
  <c r="G99" i="3"/>
  <c r="B99" i="3"/>
  <c r="D99" i="3"/>
  <c r="G111" i="3"/>
  <c r="B176" i="3"/>
  <c r="C231" i="3"/>
  <c r="G175" i="3"/>
  <c r="C175" i="3"/>
  <c r="B175" i="3"/>
  <c r="D166" i="3"/>
  <c r="C149" i="3"/>
  <c r="D149" i="3"/>
  <c r="C29" i="3"/>
  <c r="C344" i="3"/>
  <c r="H363" i="3"/>
  <c r="C363" i="3"/>
  <c r="B363" i="3"/>
  <c r="G363" i="3"/>
  <c r="H295" i="3"/>
  <c r="G91" i="3"/>
  <c r="B301" i="3"/>
  <c r="B38" i="3"/>
  <c r="H38" i="3"/>
  <c r="C38" i="3"/>
  <c r="G38" i="3"/>
  <c r="D123" i="3"/>
  <c r="B270" i="3"/>
  <c r="C270" i="3"/>
  <c r="H270" i="3"/>
  <c r="D270" i="3"/>
  <c r="H29" i="3"/>
  <c r="C123" i="3"/>
  <c r="C312" i="3"/>
  <c r="B305" i="3"/>
  <c r="H117" i="3"/>
  <c r="D19" i="3"/>
  <c r="G19" i="3"/>
  <c r="H299" i="3"/>
  <c r="G153" i="3"/>
  <c r="C153" i="3"/>
  <c r="D153" i="3"/>
  <c r="B153" i="3"/>
  <c r="H153" i="3"/>
  <c r="D109" i="3"/>
  <c r="C47" i="3"/>
  <c r="D359" i="3"/>
  <c r="H347" i="3"/>
  <c r="G335" i="3"/>
  <c r="B143" i="3"/>
  <c r="C334" i="3"/>
  <c r="D334" i="3"/>
  <c r="B334" i="3"/>
  <c r="G334" i="3"/>
  <c r="H321" i="3"/>
  <c r="C225" i="3"/>
  <c r="C346" i="3"/>
  <c r="D346" i="3"/>
  <c r="G346" i="3"/>
  <c r="D333" i="3"/>
  <c r="H333" i="3"/>
  <c r="B289" i="3"/>
  <c r="H289" i="3"/>
  <c r="D289" i="3"/>
  <c r="D238" i="3"/>
  <c r="H238" i="3"/>
  <c r="H345" i="3"/>
  <c r="B365" i="3"/>
  <c r="G365" i="3"/>
  <c r="C355" i="3"/>
  <c r="B314" i="3"/>
  <c r="C314" i="3"/>
  <c r="G314" i="3"/>
  <c r="G297" i="3"/>
  <c r="D262" i="3"/>
  <c r="B202" i="3"/>
  <c r="D196" i="3"/>
  <c r="D183" i="3"/>
  <c r="B161" i="3"/>
  <c r="D86" i="3"/>
  <c r="G86" i="3"/>
  <c r="B86" i="3"/>
  <c r="B364" i="3"/>
  <c r="H364" i="3"/>
  <c r="G364" i="3"/>
  <c r="D364" i="3"/>
  <c r="G302" i="3"/>
  <c r="H302" i="3"/>
  <c r="C302" i="3"/>
  <c r="B281" i="3"/>
  <c r="H94" i="3"/>
  <c r="G281" i="3"/>
  <c r="H281" i="3"/>
  <c r="C313" i="3"/>
  <c r="G313" i="3"/>
  <c r="B151" i="3"/>
  <c r="C151" i="3"/>
  <c r="G135" i="3"/>
  <c r="H82" i="3"/>
  <c r="C82" i="3"/>
  <c r="D82" i="3"/>
  <c r="H56" i="3"/>
  <c r="H72" i="3"/>
  <c r="G308" i="3"/>
  <c r="G163" i="3"/>
  <c r="H88" i="3"/>
  <c r="C88" i="3"/>
  <c r="D88" i="3"/>
  <c r="G88" i="3"/>
  <c r="H50" i="3"/>
  <c r="G50" i="3"/>
  <c r="D50" i="3"/>
  <c r="G142" i="3"/>
  <c r="G198" i="3"/>
  <c r="H292" i="3"/>
  <c r="C292" i="3"/>
  <c r="B239" i="3"/>
  <c r="H239" i="3"/>
  <c r="G203" i="3"/>
  <c r="B203" i="3"/>
  <c r="D59" i="3"/>
  <c r="C59" i="3"/>
  <c r="C329" i="3" l="1"/>
  <c r="E329" i="3" s="1"/>
  <c r="I329" i="3" s="1"/>
  <c r="G180" i="3"/>
  <c r="G235" i="3"/>
  <c r="G65" i="3"/>
  <c r="D198" i="3"/>
  <c r="E198" i="3" s="1"/>
  <c r="I198" i="3" s="1"/>
  <c r="B96" i="3"/>
  <c r="G318" i="3"/>
  <c r="H206" i="3"/>
  <c r="G127" i="3"/>
  <c r="G66" i="3"/>
  <c r="G243" i="3"/>
  <c r="H235" i="3"/>
  <c r="B317" i="3"/>
  <c r="D178" i="3"/>
  <c r="E178" i="3" s="1"/>
  <c r="B182" i="3"/>
  <c r="D167" i="3"/>
  <c r="B33" i="3"/>
  <c r="H308" i="3"/>
  <c r="D127" i="3"/>
  <c r="G214" i="3"/>
  <c r="D65" i="3"/>
  <c r="D308" i="3"/>
  <c r="G206" i="3"/>
  <c r="H135" i="3"/>
  <c r="D275" i="3"/>
  <c r="H168" i="3"/>
  <c r="B135" i="3"/>
  <c r="C206" i="3"/>
  <c r="E206" i="3" s="1"/>
  <c r="F206" i="3" s="1"/>
  <c r="H374" i="3"/>
  <c r="H265" i="3"/>
  <c r="G55" i="3"/>
  <c r="D168" i="3"/>
  <c r="D135" i="3"/>
  <c r="E135" i="3" s="1"/>
  <c r="I135" i="3" s="1"/>
  <c r="G213" i="3"/>
  <c r="B275" i="3"/>
  <c r="G94" i="3"/>
  <c r="G296" i="3"/>
  <c r="C308" i="3"/>
  <c r="B213" i="3"/>
  <c r="B296" i="3"/>
  <c r="G275" i="3"/>
  <c r="C374" i="3"/>
  <c r="C265" i="3"/>
  <c r="G350" i="3"/>
  <c r="H189" i="3"/>
  <c r="C370" i="3"/>
  <c r="D254" i="3"/>
  <c r="C233" i="3"/>
  <c r="H127" i="3"/>
  <c r="B260" i="3"/>
  <c r="D368" i="3"/>
  <c r="G134" i="3"/>
  <c r="H32" i="3"/>
  <c r="C144" i="3"/>
  <c r="E144" i="3" s="1"/>
  <c r="C266" i="3"/>
  <c r="B346" i="3"/>
  <c r="C185" i="3"/>
  <c r="E185" i="3" s="1"/>
  <c r="I185" i="3" s="1"/>
  <c r="C104" i="3"/>
  <c r="E104" i="3" s="1"/>
  <c r="F104" i="3" s="1"/>
  <c r="H266" i="3"/>
  <c r="D137" i="3"/>
  <c r="E137" i="3" s="1"/>
  <c r="F137" i="3" s="1"/>
  <c r="B251" i="3"/>
  <c r="G368" i="3"/>
  <c r="G266" i="3"/>
  <c r="H247" i="3"/>
  <c r="B217" i="3"/>
  <c r="G201" i="3"/>
  <c r="C174" i="3"/>
  <c r="E174" i="3" s="1"/>
  <c r="F174" i="3" s="1"/>
  <c r="H275" i="3"/>
  <c r="D265" i="3"/>
  <c r="C297" i="3"/>
  <c r="G284" i="3"/>
  <c r="D222" i="3"/>
  <c r="G117" i="3"/>
  <c r="C94" i="3"/>
  <c r="E94" i="3" s="1"/>
  <c r="F94" i="3" s="1"/>
  <c r="B117" i="3"/>
  <c r="H328" i="3"/>
  <c r="C350" i="3"/>
  <c r="E350" i="3" s="1"/>
  <c r="I350" i="3" s="1"/>
  <c r="D326" i="3"/>
  <c r="D213" i="3"/>
  <c r="G245" i="3"/>
  <c r="H294" i="3"/>
  <c r="H243" i="3"/>
  <c r="B327" i="3"/>
  <c r="B350" i="3"/>
  <c r="H339" i="3"/>
  <c r="G294" i="3"/>
  <c r="H234" i="3"/>
  <c r="H358" i="3"/>
  <c r="B104" i="3"/>
  <c r="D266" i="3"/>
  <c r="H158" i="3"/>
  <c r="G260" i="3"/>
  <c r="C368" i="3"/>
  <c r="B134" i="3"/>
  <c r="G188" i="3"/>
  <c r="B257" i="3"/>
  <c r="B247" i="3"/>
  <c r="G238" i="3"/>
  <c r="D201" i="3"/>
  <c r="E201" i="3" s="1"/>
  <c r="I201" i="3" s="1"/>
  <c r="D373" i="3"/>
  <c r="H297" i="3"/>
  <c r="C127" i="3"/>
  <c r="B284" i="3"/>
  <c r="D318" i="3"/>
  <c r="E318" i="3" s="1"/>
  <c r="C167" i="3"/>
  <c r="C213" i="3"/>
  <c r="G265" i="3"/>
  <c r="B189" i="3"/>
  <c r="G338" i="3"/>
  <c r="C252" i="3"/>
  <c r="D224" i="3"/>
  <c r="E224" i="3" s="1"/>
  <c r="I224" i="3" s="1"/>
  <c r="B245" i="3"/>
  <c r="H285" i="3"/>
  <c r="G53" i="3"/>
  <c r="D297" i="3"/>
  <c r="D225" i="3"/>
  <c r="E225" i="3" s="1"/>
  <c r="I225" i="3" s="1"/>
  <c r="G358" i="3"/>
  <c r="D64" i="3"/>
  <c r="G104" i="3"/>
  <c r="B206" i="3"/>
  <c r="H283" i="3"/>
  <c r="B72" i="3"/>
  <c r="C337" i="3"/>
  <c r="B368" i="3"/>
  <c r="C188" i="3"/>
  <c r="E188" i="3" s="1"/>
  <c r="I188" i="3" s="1"/>
  <c r="B190" i="3"/>
  <c r="B264" i="3"/>
  <c r="C105" i="3"/>
  <c r="B160" i="3"/>
  <c r="D284" i="3"/>
  <c r="E284" i="3" s="1"/>
  <c r="I284" i="3" s="1"/>
  <c r="D374" i="3"/>
  <c r="C245" i="3"/>
  <c r="B294" i="3"/>
  <c r="D124" i="3"/>
  <c r="B179" i="3"/>
  <c r="B329" i="3"/>
  <c r="D338" i="3"/>
  <c r="C262" i="3"/>
  <c r="E262" i="3" s="1"/>
  <c r="I262" i="3" s="1"/>
  <c r="D245" i="3"/>
  <c r="H180" i="3"/>
  <c r="H318" i="3"/>
  <c r="H309" i="3"/>
  <c r="H225" i="3"/>
  <c r="D358" i="3"/>
  <c r="E358" i="3" s="1"/>
  <c r="I358" i="3" s="1"/>
  <c r="C64" i="3"/>
  <c r="H211" i="3"/>
  <c r="G182" i="3"/>
  <c r="D283" i="3"/>
  <c r="E283" i="3" s="1"/>
  <c r="F283" i="3" s="1"/>
  <c r="B214" i="3"/>
  <c r="G72" i="3"/>
  <c r="D195" i="3"/>
  <c r="E195" i="3" s="1"/>
  <c r="I195" i="3" s="1"/>
  <c r="D190" i="3"/>
  <c r="E190" i="3" s="1"/>
  <c r="I190" i="3" s="1"/>
  <c r="H274" i="3"/>
  <c r="G274" i="3"/>
  <c r="G221" i="3"/>
  <c r="D221" i="3"/>
  <c r="E221" i="3" s="1"/>
  <c r="I221" i="3" s="1"/>
  <c r="C212" i="3"/>
  <c r="H212" i="3"/>
  <c r="G95" i="3"/>
  <c r="B95" i="3"/>
  <c r="H95" i="3"/>
  <c r="C95" i="3"/>
  <c r="E95" i="3" s="1"/>
  <c r="F95" i="3" s="1"/>
  <c r="B41" i="3"/>
  <c r="D41" i="3"/>
  <c r="B212" i="3"/>
  <c r="G126" i="3"/>
  <c r="H264" i="3"/>
  <c r="C271" i="3"/>
  <c r="E271" i="3" s="1"/>
  <c r="F271" i="3" s="1"/>
  <c r="D285" i="3"/>
  <c r="H30" i="3"/>
  <c r="G129" i="3"/>
  <c r="D111" i="3"/>
  <c r="D22" i="3"/>
  <c r="E22" i="3" s="1"/>
  <c r="F22" i="3" s="1"/>
  <c r="G30" i="3"/>
  <c r="D37" i="3"/>
  <c r="E37" i="3" s="1"/>
  <c r="F37" i="3" s="1"/>
  <c r="H143" i="3"/>
  <c r="H215" i="3"/>
  <c r="D365" i="3"/>
  <c r="H365" i="3"/>
  <c r="B345" i="3"/>
  <c r="D345" i="3"/>
  <c r="E345" i="3" s="1"/>
  <c r="I345" i="3" s="1"/>
  <c r="H231" i="3"/>
  <c r="D231" i="3"/>
  <c r="E231" i="3" s="1"/>
  <c r="F231" i="3" s="1"/>
  <c r="D227" i="3"/>
  <c r="B227" i="3"/>
  <c r="C227" i="3"/>
  <c r="C223" i="3"/>
  <c r="G223" i="3"/>
  <c r="H223" i="3"/>
  <c r="C184" i="3"/>
  <c r="G184" i="3"/>
  <c r="H184" i="3"/>
  <c r="C173" i="3"/>
  <c r="H173" i="3"/>
  <c r="C169" i="3"/>
  <c r="D169" i="3"/>
  <c r="C165" i="3"/>
  <c r="G165" i="3"/>
  <c r="C159" i="3"/>
  <c r="D159" i="3"/>
  <c r="H156" i="3"/>
  <c r="B156" i="3"/>
  <c r="C74" i="3"/>
  <c r="E74" i="3" s="1"/>
  <c r="I74" i="3" s="1"/>
  <c r="B74" i="3"/>
  <c r="H74" i="3"/>
  <c r="D70" i="3"/>
  <c r="B70" i="3"/>
  <c r="C70" i="3"/>
  <c r="B56" i="3"/>
  <c r="D56" i="3"/>
  <c r="E56" i="3" s="1"/>
  <c r="I56" i="3" s="1"/>
  <c r="B52" i="3"/>
  <c r="G52" i="3"/>
  <c r="G43" i="3"/>
  <c r="D43" i="3"/>
  <c r="E43" i="3" s="1"/>
  <c r="I43" i="3" s="1"/>
  <c r="H20" i="3"/>
  <c r="D20" i="3"/>
  <c r="G20" i="3"/>
  <c r="C326" i="3"/>
  <c r="D313" i="3"/>
  <c r="E313" i="3" s="1"/>
  <c r="I313" i="3" s="1"/>
  <c r="C365" i="3"/>
  <c r="D52" i="3"/>
  <c r="D143" i="3"/>
  <c r="E143" i="3" s="1"/>
  <c r="I143" i="3" s="1"/>
  <c r="D294" i="3"/>
  <c r="E294" i="3" s="1"/>
  <c r="C264" i="3"/>
  <c r="E264" i="3" s="1"/>
  <c r="F264" i="3" s="1"/>
  <c r="C111" i="3"/>
  <c r="B309" i="3"/>
  <c r="H22" i="3"/>
  <c r="C30" i="3"/>
  <c r="E30" i="3" s="1"/>
  <c r="F30" i="3" s="1"/>
  <c r="B43" i="3"/>
  <c r="H60" i="3"/>
  <c r="D223" i="3"/>
  <c r="G74" i="3"/>
  <c r="G233" i="3"/>
  <c r="D105" i="3"/>
  <c r="G143" i="3"/>
  <c r="D184" i="3"/>
  <c r="G309" i="3"/>
  <c r="B169" i="3"/>
  <c r="B337" i="3"/>
  <c r="G56" i="3"/>
  <c r="C156" i="3"/>
  <c r="E156" i="3" s="1"/>
  <c r="I156" i="3" s="1"/>
  <c r="B184" i="3"/>
  <c r="G215" i="3"/>
  <c r="H355" i="3"/>
  <c r="G355" i="3"/>
  <c r="B355" i="3"/>
  <c r="D344" i="3"/>
  <c r="E344" i="3" s="1"/>
  <c r="F344" i="3" s="1"/>
  <c r="B344" i="3"/>
  <c r="B261" i="3"/>
  <c r="G255" i="3"/>
  <c r="H255" i="3"/>
  <c r="D255" i="3"/>
  <c r="C255" i="3"/>
  <c r="G251" i="3"/>
  <c r="D251" i="3"/>
  <c r="H241" i="3"/>
  <c r="G241" i="3"/>
  <c r="C236" i="3"/>
  <c r="G234" i="3"/>
  <c r="B234" i="3"/>
  <c r="D234" i="3"/>
  <c r="E234" i="3" s="1"/>
  <c r="I234" i="3" s="1"/>
  <c r="B226" i="3"/>
  <c r="C226" i="3"/>
  <c r="D197" i="3"/>
  <c r="B197" i="3"/>
  <c r="H183" i="3"/>
  <c r="G183" i="3"/>
  <c r="C179" i="3"/>
  <c r="D179" i="3"/>
  <c r="H175" i="3"/>
  <c r="D175" i="3"/>
  <c r="E175" i="3" s="1"/>
  <c r="I175" i="3" s="1"/>
  <c r="B172" i="3"/>
  <c r="H172" i="3"/>
  <c r="D172" i="3"/>
  <c r="G119" i="3"/>
  <c r="C119" i="3"/>
  <c r="B119" i="3"/>
  <c r="D119" i="3"/>
  <c r="C116" i="3"/>
  <c r="D116" i="3"/>
  <c r="H103" i="3"/>
  <c r="C103" i="3"/>
  <c r="D103" i="3"/>
  <c r="C99" i="3"/>
  <c r="E99" i="3" s="1"/>
  <c r="I99" i="3" s="1"/>
  <c r="H99" i="3"/>
  <c r="G96" i="3"/>
  <c r="C96" i="3"/>
  <c r="D96" i="3"/>
  <c r="C69" i="3"/>
  <c r="D69" i="3"/>
  <c r="H66" i="3"/>
  <c r="B66" i="3"/>
  <c r="C66" i="3"/>
  <c r="E66" i="3" s="1"/>
  <c r="F66" i="3" s="1"/>
  <c r="G49" i="3"/>
  <c r="B49" i="3"/>
  <c r="H46" i="3"/>
  <c r="B46" i="3"/>
  <c r="C46" i="3"/>
  <c r="E46" i="3" s="1"/>
  <c r="I46" i="3" s="1"/>
  <c r="B23" i="3"/>
  <c r="G23" i="3"/>
  <c r="H19" i="3"/>
  <c r="B19" i="3"/>
  <c r="C371" i="3"/>
  <c r="B371" i="3"/>
  <c r="G371" i="3"/>
  <c r="B285" i="3"/>
  <c r="C285" i="3"/>
  <c r="H271" i="3"/>
  <c r="B271" i="3"/>
  <c r="B254" i="3"/>
  <c r="C254" i="3"/>
  <c r="G150" i="3"/>
  <c r="B150" i="3"/>
  <c r="B122" i="3"/>
  <c r="G122" i="3"/>
  <c r="C122" i="3"/>
  <c r="B115" i="3"/>
  <c r="C115" i="3"/>
  <c r="B102" i="3"/>
  <c r="C102" i="3"/>
  <c r="G37" i="3"/>
  <c r="B37" i="3"/>
  <c r="D212" i="3"/>
  <c r="C196" i="3"/>
  <c r="E196" i="3" s="1"/>
  <c r="I196" i="3" s="1"/>
  <c r="G115" i="3"/>
  <c r="G271" i="3"/>
  <c r="B111" i="3"/>
  <c r="G22" i="3"/>
  <c r="B302" i="3"/>
  <c r="G345" i="3"/>
  <c r="H227" i="3"/>
  <c r="D60" i="3"/>
  <c r="E60" i="3" s="1"/>
  <c r="I60" i="3" s="1"/>
  <c r="D150" i="3"/>
  <c r="E150" i="3" s="1"/>
  <c r="B274" i="3"/>
  <c r="H254" i="3"/>
  <c r="D233" i="3"/>
  <c r="H221" i="3"/>
  <c r="G70" i="3"/>
  <c r="B196" i="3"/>
  <c r="G169" i="3"/>
  <c r="C20" i="3"/>
  <c r="D102" i="3"/>
  <c r="H233" i="3"/>
  <c r="C338" i="3"/>
  <c r="B338" i="3"/>
  <c r="G326" i="3"/>
  <c r="H310" i="3"/>
  <c r="D310" i="3"/>
  <c r="E310" i="3" s="1"/>
  <c r="F310" i="3" s="1"/>
  <c r="B303" i="3"/>
  <c r="D303" i="3"/>
  <c r="G295" i="3"/>
  <c r="D295" i="3"/>
  <c r="E295" i="3" s="1"/>
  <c r="F295" i="3" s="1"/>
  <c r="G224" i="3"/>
  <c r="B224" i="3"/>
  <c r="B220" i="3"/>
  <c r="D220" i="3"/>
  <c r="C220" i="3"/>
  <c r="D211" i="3"/>
  <c r="C211" i="3"/>
  <c r="G211" i="3"/>
  <c r="D209" i="3"/>
  <c r="C209" i="3"/>
  <c r="D170" i="3"/>
  <c r="H170" i="3"/>
  <c r="B159" i="3"/>
  <c r="G156" i="3"/>
  <c r="B149" i="3"/>
  <c r="H149" i="3"/>
  <c r="G149" i="3"/>
  <c r="D142" i="3"/>
  <c r="C142" i="3"/>
  <c r="H44" i="3"/>
  <c r="G44" i="3"/>
  <c r="H190" i="3"/>
  <c r="C161" i="3"/>
  <c r="D301" i="3"/>
  <c r="H226" i="3"/>
  <c r="D259" i="3"/>
  <c r="B147" i="3"/>
  <c r="D205" i="3"/>
  <c r="H349" i="3"/>
  <c r="H311" i="3"/>
  <c r="D267" i="3"/>
  <c r="E267" i="3" s="1"/>
  <c r="F267" i="3" s="1"/>
  <c r="G40" i="3"/>
  <c r="D26" i="3"/>
  <c r="G81" i="3"/>
  <c r="G32" i="3"/>
  <c r="H329" i="3"/>
  <c r="D98" i="3"/>
  <c r="B154" i="3"/>
  <c r="D128" i="3"/>
  <c r="C257" i="3"/>
  <c r="E257" i="3" s="1"/>
  <c r="F257" i="3" s="1"/>
  <c r="D311" i="3"/>
  <c r="E311" i="3" s="1"/>
  <c r="I311" i="3" s="1"/>
  <c r="D40" i="3"/>
  <c r="E40" i="3" s="1"/>
  <c r="I40" i="3" s="1"/>
  <c r="B137" i="3"/>
  <c r="C52" i="3"/>
  <c r="C133" i="3"/>
  <c r="H154" i="3"/>
  <c r="H176" i="3"/>
  <c r="B173" i="3"/>
  <c r="H195" i="3"/>
  <c r="G195" i="3"/>
  <c r="D133" i="3"/>
  <c r="G154" i="3"/>
  <c r="G128" i="3"/>
  <c r="C176" i="3"/>
  <c r="E176" i="3" s="1"/>
  <c r="F176" i="3" s="1"/>
  <c r="B26" i="3"/>
  <c r="G27" i="3"/>
  <c r="C339" i="3"/>
  <c r="D357" i="3"/>
  <c r="E357" i="3" s="1"/>
  <c r="I357" i="3" s="1"/>
  <c r="B295" i="3"/>
  <c r="G147" i="3"/>
  <c r="G207" i="3"/>
  <c r="D366" i="3"/>
  <c r="H120" i="3"/>
  <c r="B369" i="3"/>
  <c r="G267" i="3"/>
  <c r="B36" i="3"/>
  <c r="B133" i="3"/>
  <c r="D35" i="3"/>
  <c r="E35" i="3" s="1"/>
  <c r="I35" i="3" s="1"/>
  <c r="H146" i="3"/>
  <c r="D81" i="3"/>
  <c r="H57" i="3"/>
  <c r="D32" i="3"/>
  <c r="C177" i="3"/>
  <c r="G329" i="3"/>
  <c r="D314" i="3"/>
  <c r="E314" i="3" s="1"/>
  <c r="F314" i="3" s="1"/>
  <c r="D274" i="3"/>
  <c r="E274" i="3" s="1"/>
  <c r="I274" i="3" s="1"/>
  <c r="H257" i="3"/>
  <c r="C251" i="3"/>
  <c r="H122" i="3"/>
  <c r="B218" i="3"/>
  <c r="C26" i="3"/>
  <c r="H129" i="3"/>
  <c r="C147" i="3"/>
  <c r="E147" i="3" s="1"/>
  <c r="F147" i="3" s="1"/>
  <c r="G26" i="3"/>
  <c r="D173" i="3"/>
  <c r="E173" i="3" s="1"/>
  <c r="F173" i="3" s="1"/>
  <c r="B320" i="3"/>
  <c r="H207" i="3"/>
  <c r="G176" i="3"/>
  <c r="H53" i="3"/>
  <c r="C27" i="3"/>
  <c r="E27" i="3" s="1"/>
  <c r="I27" i="3" s="1"/>
  <c r="G339" i="3"/>
  <c r="G226" i="3"/>
  <c r="H312" i="3"/>
  <c r="C347" i="3"/>
  <c r="C207" i="3"/>
  <c r="E207" i="3" s="1"/>
  <c r="I207" i="3" s="1"/>
  <c r="G120" i="3"/>
  <c r="B267" i="3"/>
  <c r="H36" i="3"/>
  <c r="H137" i="3"/>
  <c r="H102" i="3"/>
  <c r="C81" i="3"/>
  <c r="G57" i="3"/>
  <c r="C32" i="3"/>
  <c r="G177" i="3"/>
  <c r="H357" i="3"/>
  <c r="H340" i="3"/>
  <c r="B292" i="3"/>
  <c r="G257" i="3"/>
  <c r="C205" i="3"/>
  <c r="B200" i="3"/>
  <c r="C170" i="3"/>
  <c r="H148" i="3"/>
  <c r="C130" i="3"/>
  <c r="E130" i="3" s="1"/>
  <c r="F130" i="3" s="1"/>
  <c r="D122" i="3"/>
  <c r="H37" i="3"/>
  <c r="C301" i="3"/>
  <c r="D320" i="3"/>
  <c r="G161" i="3"/>
  <c r="G259" i="3"/>
  <c r="B225" i="3"/>
  <c r="G98" i="3"/>
  <c r="G312" i="3"/>
  <c r="G301" i="3"/>
  <c r="C53" i="3"/>
  <c r="E53" i="3" s="1"/>
  <c r="I53" i="3" s="1"/>
  <c r="H27" i="3"/>
  <c r="C129" i="3"/>
  <c r="D339" i="3"/>
  <c r="B246" i="3"/>
  <c r="H52" i="3"/>
  <c r="G137" i="3"/>
  <c r="D226" i="3"/>
  <c r="E226" i="3" s="1"/>
  <c r="G218" i="3"/>
  <c r="D44" i="3"/>
  <c r="G36" i="3"/>
  <c r="G102" i="3"/>
  <c r="B81" i="3"/>
  <c r="D57" i="3"/>
  <c r="E57" i="3" s="1"/>
  <c r="F57" i="3" s="1"/>
  <c r="H263" i="3"/>
  <c r="G354" i="3"/>
  <c r="B340" i="3"/>
  <c r="B250" i="3"/>
  <c r="B235" i="3"/>
  <c r="B205" i="3"/>
  <c r="B170" i="3"/>
  <c r="D161" i="3"/>
  <c r="D155" i="3"/>
  <c r="C138" i="3"/>
  <c r="E138" i="3" s="1"/>
  <c r="F138" i="3" s="1"/>
  <c r="B106" i="3"/>
  <c r="B53" i="3"/>
  <c r="B312" i="3"/>
  <c r="B138" i="3"/>
  <c r="G138" i="3"/>
  <c r="C263" i="3"/>
  <c r="E263" i="3" s="1"/>
  <c r="F263" i="3" s="1"/>
  <c r="D347" i="3"/>
  <c r="C117" i="3"/>
  <c r="E117" i="3" s="1"/>
  <c r="F117" i="3" s="1"/>
  <c r="C128" i="3"/>
  <c r="D106" i="3"/>
  <c r="E106" i="3" s="1"/>
  <c r="I106" i="3" s="1"/>
  <c r="D328" i="3"/>
  <c r="B237" i="3"/>
  <c r="H138" i="3"/>
  <c r="G262" i="3"/>
  <c r="H319" i="3"/>
  <c r="C259" i="3"/>
  <c r="B98" i="3"/>
  <c r="H259" i="3"/>
  <c r="B330" i="3"/>
  <c r="C146" i="3"/>
  <c r="D218" i="3"/>
  <c r="H250" i="3"/>
  <c r="H348" i="3"/>
  <c r="B87" i="3"/>
  <c r="B255" i="3"/>
  <c r="G263" i="3"/>
  <c r="C335" i="3"/>
  <c r="B128" i="3"/>
  <c r="C87" i="3"/>
  <c r="E87" i="3" s="1"/>
  <c r="F87" i="3" s="1"/>
  <c r="H106" i="3"/>
  <c r="G328" i="3"/>
  <c r="D92" i="3"/>
  <c r="E92" i="3" s="1"/>
  <c r="I92" i="3" s="1"/>
  <c r="B155" i="3"/>
  <c r="C273" i="3"/>
  <c r="H330" i="3"/>
  <c r="G173" i="3"/>
  <c r="D250" i="3"/>
  <c r="G311" i="3"/>
  <c r="D120" i="3"/>
  <c r="H112" i="3"/>
  <c r="H87" i="3"/>
  <c r="H326" i="3"/>
  <c r="G247" i="3"/>
  <c r="H208" i="3"/>
  <c r="D189" i="3"/>
  <c r="G159" i="3"/>
  <c r="B109" i="3"/>
  <c r="H33" i="3"/>
  <c r="D23" i="3"/>
  <c r="D129" i="3"/>
  <c r="H262" i="3"/>
  <c r="B263" i="3"/>
  <c r="G77" i="3"/>
  <c r="C354" i="3"/>
  <c r="E354" i="3" s="1"/>
  <c r="F354" i="3" s="1"/>
  <c r="C218" i="3"/>
  <c r="D154" i="3"/>
  <c r="E154" i="3" s="1"/>
  <c r="F154" i="3" s="1"/>
  <c r="G106" i="3"/>
  <c r="C328" i="3"/>
  <c r="B92" i="3"/>
  <c r="H147" i="3"/>
  <c r="G319" i="3"/>
  <c r="H273" i="3"/>
  <c r="C250" i="3"/>
  <c r="B311" i="3"/>
  <c r="D325" i="3"/>
  <c r="B208" i="3"/>
  <c r="C202" i="3"/>
  <c r="E202" i="3" s="1"/>
  <c r="I202" i="3" s="1"/>
  <c r="C189" i="3"/>
  <c r="D73" i="3"/>
  <c r="C98" i="3"/>
  <c r="B319" i="3"/>
  <c r="H77" i="3"/>
  <c r="B354" i="3"/>
  <c r="H370" i="3"/>
  <c r="G349" i="3"/>
  <c r="G124" i="3"/>
  <c r="D335" i="3"/>
  <c r="H150" i="3"/>
  <c r="C124" i="3"/>
  <c r="C73" i="3"/>
  <c r="F17" i="2"/>
  <c r="D336" i="3"/>
  <c r="C336" i="3"/>
  <c r="B336" i="3"/>
  <c r="B256" i="3"/>
  <c r="D256" i="3"/>
  <c r="H256" i="3"/>
  <c r="D249" i="3"/>
  <c r="G249" i="3"/>
  <c r="G204" i="3"/>
  <c r="B204" i="3"/>
  <c r="D204" i="3"/>
  <c r="D199" i="3"/>
  <c r="B199" i="3"/>
  <c r="B114" i="3"/>
  <c r="D114" i="3"/>
  <c r="C114" i="3"/>
  <c r="G114" i="3"/>
  <c r="B78" i="3"/>
  <c r="C78" i="3"/>
  <c r="D78" i="3"/>
  <c r="G78" i="3"/>
  <c r="H78" i="3"/>
  <c r="G54" i="3"/>
  <c r="C54" i="3"/>
  <c r="D54" i="3"/>
  <c r="B54" i="3"/>
  <c r="H54" i="3"/>
  <c r="C256" i="3"/>
  <c r="G343" i="3"/>
  <c r="C343" i="3"/>
  <c r="C248" i="3"/>
  <c r="D248" i="3"/>
  <c r="H248" i="3"/>
  <c r="G248" i="3"/>
  <c r="G121" i="3"/>
  <c r="D121" i="3"/>
  <c r="B121" i="3"/>
  <c r="C113" i="3"/>
  <c r="G113" i="3"/>
  <c r="H113" i="3"/>
  <c r="G63" i="3"/>
  <c r="D63" i="3"/>
  <c r="B63" i="3"/>
  <c r="H63" i="3"/>
  <c r="C63" i="3"/>
  <c r="B342" i="3"/>
  <c r="C361" i="3"/>
  <c r="B361" i="3"/>
  <c r="D361" i="3"/>
  <c r="G353" i="3"/>
  <c r="H353" i="3"/>
  <c r="B353" i="3"/>
  <c r="D353" i="3"/>
  <c r="C342" i="3"/>
  <c r="E342" i="3" s="1"/>
  <c r="F342" i="3" s="1"/>
  <c r="B306" i="3"/>
  <c r="C287" i="3"/>
  <c r="D287" i="3"/>
  <c r="G287" i="3"/>
  <c r="H287" i="3"/>
  <c r="G278" i="3"/>
  <c r="H278" i="3"/>
  <c r="G261" i="3"/>
  <c r="H261" i="3"/>
  <c r="C261" i="3"/>
  <c r="E261" i="3" s="1"/>
  <c r="I261" i="3" s="1"/>
  <c r="C112" i="3"/>
  <c r="B112" i="3"/>
  <c r="D112" i="3"/>
  <c r="D62" i="3"/>
  <c r="E62" i="3" s="1"/>
  <c r="I62" i="3" s="1"/>
  <c r="B62" i="3"/>
  <c r="H62" i="3"/>
  <c r="G62" i="3"/>
  <c r="G18" i="3"/>
  <c r="B18" i="3"/>
  <c r="D18" i="3"/>
  <c r="E18" i="3" s="1"/>
  <c r="F18" i="3" s="1"/>
  <c r="H18" i="3"/>
  <c r="J66" i="3" s="1"/>
  <c r="C360" i="3"/>
  <c r="B360" i="3"/>
  <c r="G360" i="3"/>
  <c r="D360" i="3"/>
  <c r="D269" i="3"/>
  <c r="G269" i="3"/>
  <c r="B269" i="3"/>
  <c r="C269" i="3"/>
  <c r="B152" i="3"/>
  <c r="H152" i="3"/>
  <c r="C152" i="3"/>
  <c r="D152" i="3"/>
  <c r="G152" i="3"/>
  <c r="G359" i="3"/>
  <c r="H359" i="3"/>
  <c r="H351" i="3"/>
  <c r="C351" i="3"/>
  <c r="D351" i="3"/>
  <c r="B351" i="3"/>
  <c r="G351" i="3"/>
  <c r="G315" i="3"/>
  <c r="C315" i="3"/>
  <c r="E315" i="3" s="1"/>
  <c r="F315" i="3" s="1"/>
  <c r="D276" i="3"/>
  <c r="C276" i="3"/>
  <c r="C268" i="3"/>
  <c r="B268" i="3"/>
  <c r="G268" i="3"/>
  <c r="D268" i="3"/>
  <c r="H268" i="3"/>
  <c r="G85" i="3"/>
  <c r="B85" i="3"/>
  <c r="D85" i="3"/>
  <c r="H85" i="3"/>
  <c r="C85" i="3"/>
  <c r="D25" i="3"/>
  <c r="B25" i="3"/>
  <c r="H25" i="3"/>
  <c r="C204" i="3"/>
  <c r="H336" i="3"/>
  <c r="H360" i="3"/>
  <c r="B367" i="3"/>
  <c r="H367" i="3"/>
  <c r="B322" i="3"/>
  <c r="D322" i="3"/>
  <c r="G322" i="3"/>
  <c r="H322" i="3"/>
  <c r="C322" i="3"/>
  <c r="C222" i="3"/>
  <c r="H222" i="3"/>
  <c r="B222" i="3"/>
  <c r="B215" i="3"/>
  <c r="D215" i="3"/>
  <c r="E215" i="3" s="1"/>
  <c r="I215" i="3" s="1"/>
  <c r="B174" i="3"/>
  <c r="G174" i="3"/>
  <c r="D151" i="3"/>
  <c r="E151" i="3" s="1"/>
  <c r="F151" i="3" s="1"/>
  <c r="G151" i="3"/>
  <c r="B84" i="3"/>
  <c r="H84" i="3"/>
  <c r="G84" i="3"/>
  <c r="H69" i="3"/>
  <c r="G69" i="3"/>
  <c r="G34" i="3"/>
  <c r="C34" i="3"/>
  <c r="D34" i="3"/>
  <c r="G24" i="3"/>
  <c r="D24" i="3"/>
  <c r="C24" i="3"/>
  <c r="B24" i="3"/>
  <c r="G377" i="3"/>
  <c r="D377" i="3"/>
  <c r="H377" i="3"/>
  <c r="G366" i="3"/>
  <c r="B366" i="3"/>
  <c r="C366" i="3"/>
  <c r="G230" i="3"/>
  <c r="B230" i="3"/>
  <c r="C230" i="3"/>
  <c r="B158" i="3"/>
  <c r="C158" i="3"/>
  <c r="D158" i="3"/>
  <c r="B125" i="3"/>
  <c r="C125" i="3"/>
  <c r="D125" i="3"/>
  <c r="H125" i="3"/>
  <c r="G125" i="3"/>
  <c r="B83" i="3"/>
  <c r="H83" i="3"/>
  <c r="G83" i="3"/>
  <c r="B376" i="3"/>
  <c r="D376" i="3"/>
  <c r="G376" i="3"/>
  <c r="C321" i="3"/>
  <c r="B321" i="3"/>
  <c r="D321" i="3"/>
  <c r="C229" i="3"/>
  <c r="D229" i="3"/>
  <c r="B229" i="3"/>
  <c r="G229" i="3"/>
  <c r="H229" i="3"/>
  <c r="H181" i="3"/>
  <c r="B181" i="3"/>
  <c r="C181" i="3"/>
  <c r="D181" i="3"/>
  <c r="G181" i="3"/>
  <c r="G157" i="3"/>
  <c r="B157" i="3"/>
  <c r="D157" i="3"/>
  <c r="C157" i="3"/>
  <c r="C93" i="3"/>
  <c r="B93" i="3"/>
  <c r="D93" i="3"/>
  <c r="G93" i="3"/>
  <c r="B68" i="3"/>
  <c r="C68" i="3"/>
  <c r="G68" i="3"/>
  <c r="D68" i="3"/>
  <c r="B375" i="3"/>
  <c r="D375" i="3"/>
  <c r="E375" i="3" s="1"/>
  <c r="I375" i="3" s="1"/>
  <c r="G375" i="3"/>
  <c r="H375" i="3"/>
  <c r="C244" i="3"/>
  <c r="D244" i="3"/>
  <c r="B244" i="3"/>
  <c r="H244" i="3"/>
  <c r="H228" i="3"/>
  <c r="G228" i="3"/>
  <c r="C228" i="3"/>
  <c r="B228" i="3"/>
  <c r="B164" i="3"/>
  <c r="G164" i="3"/>
  <c r="H164" i="3"/>
  <c r="D164" i="3"/>
  <c r="H92" i="3"/>
  <c r="G92" i="3"/>
  <c r="H41" i="3"/>
  <c r="C41" i="3"/>
  <c r="G41" i="3"/>
  <c r="G336" i="3"/>
  <c r="B291" i="3"/>
  <c r="D291" i="3"/>
  <c r="H291" i="3"/>
  <c r="G236" i="3"/>
  <c r="D236" i="3"/>
  <c r="E236" i="3" s="1"/>
  <c r="F236" i="3" s="1"/>
  <c r="B236" i="3"/>
  <c r="C193" i="3"/>
  <c r="G193" i="3"/>
  <c r="B193" i="3"/>
  <c r="H193" i="3"/>
  <c r="D187" i="3"/>
  <c r="H187" i="3"/>
  <c r="B187" i="3"/>
  <c r="G187" i="3"/>
  <c r="C187" i="3"/>
  <c r="B163" i="3"/>
  <c r="D163" i="3"/>
  <c r="C163" i="3"/>
  <c r="H163" i="3"/>
  <c r="C132" i="3"/>
  <c r="B132" i="3"/>
  <c r="D132" i="3"/>
  <c r="H132" i="3"/>
  <c r="G132" i="3"/>
  <c r="D101" i="3"/>
  <c r="G101" i="3"/>
  <c r="H91" i="3"/>
  <c r="D91" i="3"/>
  <c r="E91" i="3" s="1"/>
  <c r="F91" i="3" s="1"/>
  <c r="B91" i="3"/>
  <c r="H352" i="3"/>
  <c r="B352" i="3"/>
  <c r="D352" i="3"/>
  <c r="G352" i="3"/>
  <c r="C277" i="3"/>
  <c r="B277" i="3"/>
  <c r="G277" i="3"/>
  <c r="H277" i="3"/>
  <c r="D277" i="3"/>
  <c r="C199" i="3"/>
  <c r="D145" i="3"/>
  <c r="C145" i="3"/>
  <c r="H145" i="3"/>
  <c r="H286" i="3"/>
  <c r="B343" i="3"/>
  <c r="D343" i="3"/>
  <c r="C377" i="3"/>
  <c r="C208" i="3"/>
  <c r="C327" i="3"/>
  <c r="D327" i="3"/>
  <c r="G327" i="3"/>
  <c r="H300" i="3"/>
  <c r="B300" i="3"/>
  <c r="C242" i="3"/>
  <c r="H242" i="3"/>
  <c r="D242" i="3"/>
  <c r="G242" i="3"/>
  <c r="C192" i="3"/>
  <c r="D192" i="3"/>
  <c r="H192" i="3"/>
  <c r="G192" i="3"/>
  <c r="C186" i="3"/>
  <c r="B186" i="3"/>
  <c r="H186" i="3"/>
  <c r="D186" i="3"/>
  <c r="G186" i="3"/>
  <c r="G162" i="3"/>
  <c r="H162" i="3"/>
  <c r="B162" i="3"/>
  <c r="C162" i="3"/>
  <c r="E162" i="3" s="1"/>
  <c r="I162" i="3" s="1"/>
  <c r="C140" i="3"/>
  <c r="E140" i="3" s="1"/>
  <c r="F140" i="3" s="1"/>
  <c r="G140" i="3"/>
  <c r="B140" i="3"/>
  <c r="H140" i="3"/>
  <c r="H131" i="3"/>
  <c r="D131" i="3"/>
  <c r="E131" i="3" s="1"/>
  <c r="G131" i="3"/>
  <c r="B131" i="3"/>
  <c r="G48" i="3"/>
  <c r="B48" i="3"/>
  <c r="G286" i="3"/>
  <c r="B286" i="3"/>
  <c r="H114" i="3"/>
  <c r="C25" i="3"/>
  <c r="H204" i="3"/>
  <c r="H343" i="3"/>
  <c r="C376" i="3"/>
  <c r="H315" i="3"/>
  <c r="B101" i="3"/>
  <c r="C278" i="3"/>
  <c r="B315" i="3"/>
  <c r="D278" i="3"/>
  <c r="B359" i="3"/>
  <c r="D243" i="3"/>
  <c r="C83" i="3"/>
  <c r="E83" i="3" s="1"/>
  <c r="I83" i="3" s="1"/>
  <c r="C249" i="3"/>
  <c r="D208" i="3"/>
  <c r="C306" i="3"/>
  <c r="E306" i="3" s="1"/>
  <c r="F306" i="3" s="1"/>
  <c r="D337" i="3"/>
  <c r="H337" i="3"/>
  <c r="B299" i="3"/>
  <c r="G299" i="3"/>
  <c r="H290" i="3"/>
  <c r="D290" i="3"/>
  <c r="C290" i="3"/>
  <c r="H249" i="3"/>
  <c r="H199" i="3"/>
  <c r="H107" i="3"/>
  <c r="G107" i="3"/>
  <c r="C107" i="3"/>
  <c r="D107" i="3"/>
  <c r="G100" i="3"/>
  <c r="B100" i="3"/>
  <c r="D100" i="3"/>
  <c r="C100" i="3"/>
  <c r="H79" i="3"/>
  <c r="C79" i="3"/>
  <c r="E79" i="3" s="1"/>
  <c r="G79" i="3"/>
  <c r="B79" i="3"/>
  <c r="C55" i="3"/>
  <c r="E55" i="3" s="1"/>
  <c r="F55" i="3" s="1"/>
  <c r="B55" i="3"/>
  <c r="H55" i="3"/>
  <c r="H47" i="3"/>
  <c r="D47" i="3"/>
  <c r="E47" i="3" s="1"/>
  <c r="I47" i="3" s="1"/>
  <c r="G47" i="3"/>
  <c r="C320" i="3"/>
  <c r="H267" i="3"/>
  <c r="B130" i="3"/>
  <c r="B124" i="3"/>
  <c r="G82" i="3"/>
  <c r="D77" i="3"/>
  <c r="G46" i="3"/>
  <c r="H288" i="3"/>
  <c r="G178" i="3"/>
  <c r="G130" i="3"/>
  <c r="C77" i="3"/>
  <c r="H369" i="3"/>
  <c r="C325" i="3"/>
  <c r="C319" i="3"/>
  <c r="E319" i="3" s="1"/>
  <c r="F319" i="3" s="1"/>
  <c r="H303" i="3"/>
  <c r="B288" i="3"/>
  <c r="D247" i="3"/>
  <c r="E247" i="3" s="1"/>
  <c r="I247" i="3" s="1"/>
  <c r="B178" i="3"/>
  <c r="C172" i="3"/>
  <c r="G168" i="3"/>
  <c r="H130" i="3"/>
  <c r="C288" i="3"/>
  <c r="E288" i="3" s="1"/>
  <c r="F288" i="3" s="1"/>
  <c r="H177" i="3"/>
  <c r="H224" i="3"/>
  <c r="D371" i="3"/>
  <c r="B347" i="3"/>
  <c r="B325" i="3"/>
  <c r="G303" i="3"/>
  <c r="D252" i="3"/>
  <c r="G205" i="3"/>
  <c r="C168" i="3"/>
  <c r="G264" i="3"/>
  <c r="D177" i="3"/>
  <c r="C171" i="3"/>
  <c r="E171" i="3" s="1"/>
  <c r="F171" i="3" s="1"/>
  <c r="G330" i="3"/>
  <c r="C214" i="3"/>
  <c r="E214" i="3" s="1"/>
  <c r="F214" i="3" s="1"/>
  <c r="H325" i="3"/>
  <c r="G170" i="3"/>
  <c r="D330" i="3"/>
  <c r="E330" i="3" s="1"/>
  <c r="I330" i="3" s="1"/>
  <c r="E21" i="3"/>
  <c r="I21" i="3" s="1"/>
  <c r="E75" i="3"/>
  <c r="F75" i="3" s="1"/>
  <c r="E281" i="3"/>
  <c r="I281" i="3" s="1"/>
  <c r="E88" i="3"/>
  <c r="F88" i="3" s="1"/>
  <c r="E71" i="3"/>
  <c r="F71" i="3" s="1"/>
  <c r="E149" i="3"/>
  <c r="F149" i="3" s="1"/>
  <c r="E203" i="3"/>
  <c r="F203" i="3" s="1"/>
  <c r="E200" i="3"/>
  <c r="I200" i="3" s="1"/>
  <c r="E270" i="3"/>
  <c r="F270" i="3" s="1"/>
  <c r="E48" i="3"/>
  <c r="I48" i="3" s="1"/>
  <c r="E302" i="3"/>
  <c r="I302" i="3" s="1"/>
  <c r="E194" i="3"/>
  <c r="F194" i="3" s="1"/>
  <c r="E323" i="3"/>
  <c r="I323" i="3" s="1"/>
  <c r="E331" i="3"/>
  <c r="I331" i="3" s="1"/>
  <c r="E369" i="3"/>
  <c r="I369" i="3" s="1"/>
  <c r="D23" i="2"/>
  <c r="E260" i="3"/>
  <c r="I260" i="3" s="1"/>
  <c r="E38" i="3"/>
  <c r="I38" i="3" s="1"/>
  <c r="E317" i="3"/>
  <c r="I317" i="3" s="1"/>
  <c r="E31" i="3"/>
  <c r="I31" i="3" s="1"/>
  <c r="E97" i="3"/>
  <c r="I97" i="3" s="1"/>
  <c r="E29" i="3"/>
  <c r="F29" i="3" s="1"/>
  <c r="E49" i="3"/>
  <c r="I49" i="3" s="1"/>
  <c r="E82" i="3"/>
  <c r="I82" i="3" s="1"/>
  <c r="E123" i="3"/>
  <c r="I123" i="3" s="1"/>
  <c r="E296" i="3"/>
  <c r="I296" i="3" s="1"/>
  <c r="E51" i="3"/>
  <c r="I51" i="3" s="1"/>
  <c r="E90" i="3"/>
  <c r="F90" i="3" s="1"/>
  <c r="E61" i="3"/>
  <c r="I61" i="3" s="1"/>
  <c r="E19" i="3"/>
  <c r="F19" i="3" s="1"/>
  <c r="E363" i="3"/>
  <c r="I363" i="3" s="1"/>
  <c r="E304" i="3"/>
  <c r="E28" i="3"/>
  <c r="I28" i="3" s="1"/>
  <c r="E182" i="3"/>
  <c r="F182" i="3" s="1"/>
  <c r="E309" i="3"/>
  <c r="I309" i="3" s="1"/>
  <c r="E166" i="3"/>
  <c r="F166" i="3" s="1"/>
  <c r="E237" i="3"/>
  <c r="F237" i="3" s="1"/>
  <c r="E334" i="3"/>
  <c r="I334" i="3" s="1"/>
  <c r="E238" i="3"/>
  <c r="I238" i="3" s="1"/>
  <c r="E235" i="3"/>
  <c r="I235" i="3" s="1"/>
  <c r="E50" i="3"/>
  <c r="I44" i="2"/>
  <c r="E355" i="3"/>
  <c r="F355" i="3" s="1"/>
  <c r="E59" i="3"/>
  <c r="I59" i="3" s="1"/>
  <c r="E42" i="3"/>
  <c r="I42" i="3" s="1"/>
  <c r="E58" i="3"/>
  <c r="F58" i="3" s="1"/>
  <c r="E312" i="3"/>
  <c r="F312" i="3" s="1"/>
  <c r="E89" i="3"/>
  <c r="F89" i="3" s="1"/>
  <c r="E36" i="3"/>
  <c r="F36" i="3" s="1"/>
  <c r="E110" i="3"/>
  <c r="F110" i="3" s="1"/>
  <c r="E86" i="3"/>
  <c r="I86" i="3" s="1"/>
  <c r="E109" i="3"/>
  <c r="F109" i="3" s="1"/>
  <c r="E324" i="3"/>
  <c r="F324" i="3" s="1"/>
  <c r="E72" i="3"/>
  <c r="F72" i="3" s="1"/>
  <c r="E289" i="3"/>
  <c r="F289" i="3" s="1"/>
  <c r="E148" i="3"/>
  <c r="I148" i="3" s="1"/>
  <c r="E141" i="3"/>
  <c r="E160" i="3"/>
  <c r="I160" i="3" s="1"/>
  <c r="E65" i="3"/>
  <c r="E240" i="3"/>
  <c r="E118" i="3"/>
  <c r="C258" i="3"/>
  <c r="G258" i="3"/>
  <c r="B258" i="3"/>
  <c r="D258" i="3"/>
  <c r="H258" i="3"/>
  <c r="E364" i="3"/>
  <c r="I364" i="3" s="1"/>
  <c r="E292" i="3"/>
  <c r="F292" i="3" s="1"/>
  <c r="E275" i="3"/>
  <c r="F275" i="3" s="1"/>
  <c r="E183" i="3"/>
  <c r="I183" i="3" s="1"/>
  <c r="G253" i="3"/>
  <c r="D253" i="3"/>
  <c r="C253" i="3"/>
  <c r="B253" i="3"/>
  <c r="H253" i="3"/>
  <c r="E346" i="3"/>
  <c r="F346" i="3" s="1"/>
  <c r="D76" i="3"/>
  <c r="E232" i="3"/>
  <c r="I232" i="3" s="1"/>
  <c r="B293" i="3"/>
  <c r="C293" i="3"/>
  <c r="G293" i="3"/>
  <c r="H293" i="3"/>
  <c r="E153" i="3"/>
  <c r="I153" i="3" s="1"/>
  <c r="B136" i="3"/>
  <c r="G136" i="3"/>
  <c r="C136" i="3"/>
  <c r="D136" i="3"/>
  <c r="H136" i="3"/>
  <c r="G76" i="3"/>
  <c r="B76" i="3"/>
  <c r="C76" i="3"/>
  <c r="E67" i="3"/>
  <c r="I67" i="3" s="1"/>
  <c r="H316" i="3"/>
  <c r="G316" i="3"/>
  <c r="B316" i="3"/>
  <c r="G307" i="3"/>
  <c r="H307" i="3"/>
  <c r="D307" i="3"/>
  <c r="C307" i="3"/>
  <c r="G45" i="3"/>
  <c r="H45" i="3"/>
  <c r="D45" i="3"/>
  <c r="H76" i="3"/>
  <c r="H165" i="3"/>
  <c r="B165" i="3"/>
  <c r="D165" i="3"/>
  <c r="C45" i="3"/>
  <c r="E305" i="3"/>
  <c r="F305" i="3" s="1"/>
  <c r="B45" i="3"/>
  <c r="D180" i="3"/>
  <c r="C180" i="3"/>
  <c r="E246" i="3"/>
  <c r="F246" i="3" s="1"/>
  <c r="C316" i="3"/>
  <c r="D293" i="3"/>
  <c r="H191" i="3"/>
  <c r="C191" i="3"/>
  <c r="G191" i="3"/>
  <c r="B191" i="3"/>
  <c r="D191" i="3"/>
  <c r="E39" i="3"/>
  <c r="I39" i="3" s="1"/>
  <c r="C282" i="3"/>
  <c r="D282" i="3"/>
  <c r="H282" i="3"/>
  <c r="B282" i="3"/>
  <c r="G282" i="3"/>
  <c r="D316" i="3"/>
  <c r="H372" i="3"/>
  <c r="G372" i="3"/>
  <c r="C372" i="3"/>
  <c r="E372" i="3" s="1"/>
  <c r="B372" i="3"/>
  <c r="B241" i="3"/>
  <c r="D241" i="3"/>
  <c r="C241" i="3"/>
  <c r="G342" i="3"/>
  <c r="H342" i="3"/>
  <c r="D272" i="3"/>
  <c r="E272" i="3" s="1"/>
  <c r="G272" i="3"/>
  <c r="H272" i="3"/>
  <c r="G116" i="3"/>
  <c r="B116" i="3"/>
  <c r="G80" i="3"/>
  <c r="H80" i="3"/>
  <c r="B80" i="3"/>
  <c r="C80" i="3"/>
  <c r="D80" i="3"/>
  <c r="B349" i="3"/>
  <c r="D349" i="3"/>
  <c r="C341" i="3"/>
  <c r="E341" i="3" s="1"/>
  <c r="G341" i="3"/>
  <c r="H280" i="3"/>
  <c r="B280" i="3"/>
  <c r="D146" i="3"/>
  <c r="B146" i="3"/>
  <c r="E219" i="3"/>
  <c r="I219" i="3" s="1"/>
  <c r="B348" i="3"/>
  <c r="C300" i="3"/>
  <c r="D300" i="3"/>
  <c r="G300" i="3"/>
  <c r="B287" i="3"/>
  <c r="H197" i="3"/>
  <c r="C197" i="3"/>
  <c r="E134" i="3"/>
  <c r="I134" i="3" s="1"/>
  <c r="D115" i="3"/>
  <c r="C356" i="3"/>
  <c r="H356" i="3"/>
  <c r="C333" i="3"/>
  <c r="E333" i="3" s="1"/>
  <c r="B333" i="3"/>
  <c r="C299" i="3"/>
  <c r="D299" i="3"/>
  <c r="C362" i="3"/>
  <c r="B362" i="3"/>
  <c r="D362" i="3"/>
  <c r="D332" i="3"/>
  <c r="G332" i="3"/>
  <c r="H332" i="3"/>
  <c r="D298" i="3"/>
  <c r="H298" i="3"/>
  <c r="B298" i="3"/>
  <c r="G232" i="3"/>
  <c r="B232" i="3"/>
  <c r="G139" i="3"/>
  <c r="B139" i="3"/>
  <c r="C139" i="3"/>
  <c r="E139" i="3" s="1"/>
  <c r="B126" i="3"/>
  <c r="C126" i="3"/>
  <c r="E126" i="3" s="1"/>
  <c r="H126" i="3"/>
  <c r="H121" i="3"/>
  <c r="H101" i="3"/>
  <c r="C101" i="3"/>
  <c r="H35" i="3"/>
  <c r="B35" i="3"/>
  <c r="G35" i="3"/>
  <c r="G276" i="3"/>
  <c r="B276" i="3"/>
  <c r="C210" i="3"/>
  <c r="G210" i="3"/>
  <c r="C120" i="3"/>
  <c r="G197" i="3"/>
  <c r="H252" i="3"/>
  <c r="G196" i="3"/>
  <c r="B272" i="3"/>
  <c r="D356" i="3"/>
  <c r="C280" i="3"/>
  <c r="E280" i="3" s="1"/>
  <c r="C298" i="3"/>
  <c r="D348" i="3"/>
  <c r="H276" i="3"/>
  <c r="G290" i="3"/>
  <c r="D210" i="3"/>
  <c r="G304" i="3"/>
  <c r="G367" i="3"/>
  <c r="D367" i="3"/>
  <c r="E367" i="3" s="1"/>
  <c r="H361" i="3"/>
  <c r="C303" i="3"/>
  <c r="C217" i="3"/>
  <c r="E217" i="3" s="1"/>
  <c r="G217" i="3"/>
  <c r="C155" i="3"/>
  <c r="H320" i="3"/>
  <c r="C291" i="3"/>
  <c r="B356" i="3"/>
  <c r="G298" i="3"/>
  <c r="C348" i="3"/>
  <c r="H341" i="3"/>
  <c r="E108" i="3"/>
  <c r="G190" i="3"/>
  <c r="B373" i="3"/>
  <c r="H373" i="3"/>
  <c r="C373" i="3"/>
  <c r="H354" i="3"/>
  <c r="C243" i="3"/>
  <c r="D230" i="3"/>
  <c r="E216" i="3"/>
  <c r="G216" i="3"/>
  <c r="H216" i="3"/>
  <c r="H335" i="3"/>
  <c r="H362" i="3"/>
  <c r="D340" i="3"/>
  <c r="B341" i="3"/>
  <c r="H155" i="3"/>
  <c r="H105" i="3"/>
  <c r="B105" i="3"/>
  <c r="B40" i="3"/>
  <c r="H40" i="3"/>
  <c r="G362" i="3"/>
  <c r="C340" i="3"/>
  <c r="C121" i="3"/>
  <c r="H317" i="3"/>
  <c r="G317" i="3"/>
  <c r="D370" i="3"/>
  <c r="G306" i="3"/>
  <c r="D286" i="3"/>
  <c r="D279" i="3"/>
  <c r="D273" i="3"/>
  <c r="B148" i="3"/>
  <c r="H133" i="3"/>
  <c r="H71" i="3"/>
  <c r="B47" i="3"/>
  <c r="C23" i="3"/>
  <c r="G370" i="3"/>
  <c r="H306" i="3"/>
  <c r="D239" i="3"/>
  <c r="D113" i="3"/>
  <c r="C164" i="3"/>
  <c r="C352" i="3"/>
  <c r="C359" i="3"/>
  <c r="E359" i="3" s="1"/>
  <c r="C44" i="3"/>
  <c r="D84" i="3"/>
  <c r="G25" i="3"/>
  <c r="H24" i="3"/>
  <c r="B44" i="3"/>
  <c r="C84" i="3"/>
  <c r="C353" i="3"/>
  <c r="B34" i="3"/>
  <c r="D193" i="3"/>
  <c r="D33" i="3"/>
  <c r="E33" i="3" s="1"/>
  <c r="D228" i="3"/>
  <c r="E105" i="3" l="1"/>
  <c r="F105" i="3" s="1"/>
  <c r="E124" i="3"/>
  <c r="F124" i="3" s="1"/>
  <c r="E209" i="3"/>
  <c r="I209" i="3" s="1"/>
  <c r="E265" i="3"/>
  <c r="F265" i="3" s="1"/>
  <c r="E96" i="3"/>
  <c r="F96" i="3" s="1"/>
  <c r="E159" i="3"/>
  <c r="F159" i="3" s="1"/>
  <c r="E326" i="3"/>
  <c r="F326" i="3" s="1"/>
  <c r="E337" i="3"/>
  <c r="F337" i="3" s="1"/>
  <c r="E127" i="3"/>
  <c r="I127" i="3" s="1"/>
  <c r="E266" i="3"/>
  <c r="I266" i="3" s="1"/>
  <c r="E64" i="3"/>
  <c r="F64" i="3" s="1"/>
  <c r="E252" i="3"/>
  <c r="F252" i="3" s="1"/>
  <c r="E165" i="3"/>
  <c r="I165" i="3" s="1"/>
  <c r="E373" i="3"/>
  <c r="E245" i="3"/>
  <c r="F245" i="3" s="1"/>
  <c r="E374" i="3"/>
  <c r="I374" i="3" s="1"/>
  <c r="E338" i="3"/>
  <c r="F338" i="3" s="1"/>
  <c r="E213" i="3"/>
  <c r="F213" i="3" s="1"/>
  <c r="E297" i="3"/>
  <c r="F297" i="3" s="1"/>
  <c r="E308" i="3"/>
  <c r="I308" i="3" s="1"/>
  <c r="E170" i="3"/>
  <c r="F170" i="3" s="1"/>
  <c r="E167" i="3"/>
  <c r="F167" i="3" s="1"/>
  <c r="E368" i="3"/>
  <c r="I368" i="3" s="1"/>
  <c r="E222" i="3"/>
  <c r="I222" i="3" s="1"/>
  <c r="E116" i="3"/>
  <c r="F116" i="3" s="1"/>
  <c r="E169" i="3"/>
  <c r="I169" i="3" s="1"/>
  <c r="E223" i="3"/>
  <c r="F223" i="3" s="1"/>
  <c r="E168" i="3"/>
  <c r="F168" i="3" s="1"/>
  <c r="E301" i="3"/>
  <c r="F301" i="3" s="1"/>
  <c r="E233" i="3"/>
  <c r="F233" i="3" s="1"/>
  <c r="E254" i="3"/>
  <c r="I254" i="3" s="1"/>
  <c r="E172" i="3"/>
  <c r="I172" i="3" s="1"/>
  <c r="E52" i="3"/>
  <c r="F52" i="3" s="1"/>
  <c r="E220" i="3"/>
  <c r="F220" i="3" s="1"/>
  <c r="E102" i="3"/>
  <c r="I102" i="3" s="1"/>
  <c r="E119" i="3"/>
  <c r="F119" i="3" s="1"/>
  <c r="E179" i="3"/>
  <c r="F179" i="3" s="1"/>
  <c r="E255" i="3"/>
  <c r="F255" i="3" s="1"/>
  <c r="E184" i="3"/>
  <c r="F184" i="3" s="1"/>
  <c r="E365" i="3"/>
  <c r="F365" i="3" s="1"/>
  <c r="E20" i="3"/>
  <c r="F20" i="3" s="1"/>
  <c r="E70" i="3"/>
  <c r="I70" i="3" s="1"/>
  <c r="E227" i="3"/>
  <c r="F227" i="3" s="1"/>
  <c r="E111" i="3"/>
  <c r="I111" i="3" s="1"/>
  <c r="E212" i="3"/>
  <c r="I212" i="3" s="1"/>
  <c r="E285" i="3"/>
  <c r="I285" i="3" s="1"/>
  <c r="E303" i="3"/>
  <c r="F303" i="3" s="1"/>
  <c r="E69" i="3"/>
  <c r="F69" i="3" s="1"/>
  <c r="E142" i="3"/>
  <c r="F142" i="3" s="1"/>
  <c r="E211" i="3"/>
  <c r="I211" i="3" s="1"/>
  <c r="E103" i="3"/>
  <c r="I103" i="3" s="1"/>
  <c r="E328" i="3"/>
  <c r="I328" i="3" s="1"/>
  <c r="E81" i="3"/>
  <c r="I81" i="3" s="1"/>
  <c r="E41" i="3"/>
  <c r="F41" i="3" s="1"/>
  <c r="E371" i="3"/>
  <c r="F371" i="3" s="1"/>
  <c r="E122" i="3"/>
  <c r="F122" i="3" s="1"/>
  <c r="E251" i="3"/>
  <c r="I251" i="3" s="1"/>
  <c r="E197" i="3"/>
  <c r="I197" i="3" s="1"/>
  <c r="E161" i="3"/>
  <c r="I161" i="3" s="1"/>
  <c r="E73" i="3"/>
  <c r="I73" i="3" s="1"/>
  <c r="E189" i="3"/>
  <c r="F189" i="3" s="1"/>
  <c r="E250" i="3"/>
  <c r="F250" i="3" s="1"/>
  <c r="E218" i="3"/>
  <c r="F218" i="3" s="1"/>
  <c r="E98" i="3"/>
  <c r="F98" i="3" s="1"/>
  <c r="E205" i="3"/>
  <c r="F205" i="3" s="1"/>
  <c r="E268" i="3"/>
  <c r="F268" i="3" s="1"/>
  <c r="E360" i="3"/>
  <c r="F360" i="3" s="1"/>
  <c r="E366" i="3"/>
  <c r="F366" i="3" s="1"/>
  <c r="E133" i="3"/>
  <c r="I133" i="3" s="1"/>
  <c r="E25" i="3"/>
  <c r="I25" i="3" s="1"/>
  <c r="E259" i="3"/>
  <c r="I259" i="3" s="1"/>
  <c r="E32" i="3"/>
  <c r="I32" i="3" s="1"/>
  <c r="E128" i="3"/>
  <c r="I128" i="3" s="1"/>
  <c r="E44" i="3"/>
  <c r="I44" i="3" s="1"/>
  <c r="E377" i="3"/>
  <c r="F377" i="3" s="1"/>
  <c r="E145" i="3"/>
  <c r="F145" i="3" s="1"/>
  <c r="E155" i="3"/>
  <c r="F155" i="3" s="1"/>
  <c r="E129" i="3"/>
  <c r="F129" i="3" s="1"/>
  <c r="J274" i="3"/>
  <c r="E26" i="3"/>
  <c r="F26" i="3" s="1"/>
  <c r="J35" i="3"/>
  <c r="J327" i="3"/>
  <c r="J86" i="3"/>
  <c r="J175" i="3"/>
  <c r="J83" i="3"/>
  <c r="J185" i="3"/>
  <c r="J218" i="3"/>
  <c r="J100" i="3"/>
  <c r="J306" i="3"/>
  <c r="J286" i="3"/>
  <c r="E177" i="3"/>
  <c r="I177" i="3" s="1"/>
  <c r="J335" i="3"/>
  <c r="E23" i="3"/>
  <c r="I23" i="3" s="1"/>
  <c r="J241" i="3"/>
  <c r="E347" i="3"/>
  <c r="F347" i="3" s="1"/>
  <c r="J223" i="3"/>
  <c r="J303" i="3"/>
  <c r="E339" i="3"/>
  <c r="F339" i="3" s="1"/>
  <c r="E157" i="3"/>
  <c r="I157" i="3" s="1"/>
  <c r="E229" i="3"/>
  <c r="F229" i="3" s="1"/>
  <c r="J29" i="3"/>
  <c r="J354" i="3"/>
  <c r="E120" i="3"/>
  <c r="I120" i="3" s="1"/>
  <c r="J277" i="3"/>
  <c r="J375" i="3"/>
  <c r="J18" i="3"/>
  <c r="J54" i="3"/>
  <c r="J231" i="3"/>
  <c r="E320" i="3"/>
  <c r="I320" i="3" s="1"/>
  <c r="E132" i="3"/>
  <c r="F132" i="3" s="1"/>
  <c r="E335" i="3"/>
  <c r="F335" i="3" s="1"/>
  <c r="E278" i="3"/>
  <c r="I278" i="3" s="1"/>
  <c r="E242" i="3"/>
  <c r="F242" i="3" s="1"/>
  <c r="F21" i="3"/>
  <c r="E163" i="3"/>
  <c r="I163" i="3" s="1"/>
  <c r="E276" i="3"/>
  <c r="I276" i="3" s="1"/>
  <c r="E152" i="3"/>
  <c r="I152" i="3" s="1"/>
  <c r="E325" i="3"/>
  <c r="I325" i="3" s="1"/>
  <c r="E186" i="3"/>
  <c r="I186" i="3" s="1"/>
  <c r="J208" i="3"/>
  <c r="J199" i="3"/>
  <c r="J24" i="3"/>
  <c r="J114" i="3"/>
  <c r="J352" i="3"/>
  <c r="J301" i="3"/>
  <c r="J146" i="3"/>
  <c r="J319" i="3"/>
  <c r="J310" i="3"/>
  <c r="J73" i="3"/>
  <c r="J246" i="3"/>
  <c r="J254" i="3"/>
  <c r="J360" i="3"/>
  <c r="J337" i="3"/>
  <c r="J325" i="3"/>
  <c r="J183" i="3"/>
  <c r="J267" i="3"/>
  <c r="J149" i="3"/>
  <c r="J82" i="3"/>
  <c r="J40" i="3"/>
  <c r="J85" i="3"/>
  <c r="J184" i="3"/>
  <c r="J110" i="3"/>
  <c r="J346" i="3"/>
  <c r="J117" i="3"/>
  <c r="J96" i="3"/>
  <c r="J289" i="3"/>
  <c r="J334" i="3"/>
  <c r="J320" i="3"/>
  <c r="J261" i="3"/>
  <c r="J322" i="3"/>
  <c r="J101" i="3"/>
  <c r="J193" i="3"/>
  <c r="J28" i="3"/>
  <c r="J198" i="3"/>
  <c r="J136" i="3"/>
  <c r="J167" i="3"/>
  <c r="J207" i="3"/>
  <c r="J302" i="3"/>
  <c r="J19" i="3"/>
  <c r="J158" i="3"/>
  <c r="J331" i="3"/>
  <c r="J63" i="3"/>
  <c r="J64" i="3"/>
  <c r="J209" i="3"/>
  <c r="J159" i="3"/>
  <c r="J37" i="3"/>
  <c r="J299" i="3"/>
  <c r="J292" i="3"/>
  <c r="J196" i="3"/>
  <c r="J56" i="3"/>
  <c r="J204" i="3"/>
  <c r="J90" i="3"/>
  <c r="J328" i="3"/>
  <c r="J52" i="3"/>
  <c r="J62" i="3"/>
  <c r="J358" i="3"/>
  <c r="J33" i="3"/>
  <c r="J188" i="3"/>
  <c r="E93" i="3"/>
  <c r="F93" i="3" s="1"/>
  <c r="E336" i="3"/>
  <c r="F336" i="3" s="1"/>
  <c r="J233" i="3"/>
  <c r="J341" i="3"/>
  <c r="J317" i="3"/>
  <c r="J122" i="3"/>
  <c r="J79" i="3"/>
  <c r="J339" i="3"/>
  <c r="J332" i="3"/>
  <c r="J372" i="3"/>
  <c r="J166" i="3"/>
  <c r="J249" i="3"/>
  <c r="J201" i="3"/>
  <c r="J124" i="3"/>
  <c r="J270" i="3"/>
  <c r="J268" i="3"/>
  <c r="J282" i="3"/>
  <c r="J273" i="3"/>
  <c r="J27" i="3"/>
  <c r="J180" i="3"/>
  <c r="J344" i="3"/>
  <c r="J338" i="3"/>
  <c r="J50" i="3"/>
  <c r="J251" i="3"/>
  <c r="J134" i="3"/>
  <c r="J288" i="3"/>
  <c r="J257" i="3"/>
  <c r="J343" i="3"/>
  <c r="J355" i="3"/>
  <c r="J323" i="3"/>
  <c r="J336" i="3"/>
  <c r="J173" i="3"/>
  <c r="J243" i="3"/>
  <c r="J43" i="3"/>
  <c r="J30" i="3"/>
  <c r="J103" i="3"/>
  <c r="E193" i="3"/>
  <c r="F193" i="3" s="1"/>
  <c r="J68" i="3"/>
  <c r="J26" i="3"/>
  <c r="J212" i="3"/>
  <c r="J245" i="3"/>
  <c r="J357" i="3"/>
  <c r="J275" i="3"/>
  <c r="J307" i="3"/>
  <c r="J221" i="3"/>
  <c r="E125" i="3"/>
  <c r="I125" i="3" s="1"/>
  <c r="J293" i="3"/>
  <c r="J206" i="3"/>
  <c r="J200" i="3"/>
  <c r="J203" i="3"/>
  <c r="J143" i="3"/>
  <c r="J316" i="3"/>
  <c r="J253" i="3"/>
  <c r="J190" i="3"/>
  <c r="J235" i="3"/>
  <c r="J163" i="3"/>
  <c r="E321" i="3"/>
  <c r="F321" i="3" s="1"/>
  <c r="E85" i="3"/>
  <c r="I85" i="3" s="1"/>
  <c r="E290" i="3"/>
  <c r="I290" i="3" s="1"/>
  <c r="E244" i="3"/>
  <c r="F244" i="3" s="1"/>
  <c r="E256" i="3"/>
  <c r="I256" i="3" s="1"/>
  <c r="E343" i="3"/>
  <c r="F343" i="3" s="1"/>
  <c r="J116" i="3"/>
  <c r="J365" i="3"/>
  <c r="J150" i="3"/>
  <c r="J156" i="3"/>
  <c r="J189" i="3"/>
  <c r="J84" i="3"/>
  <c r="J296" i="3"/>
  <c r="J252" i="3"/>
  <c r="J170" i="3"/>
  <c r="J161" i="3"/>
  <c r="J38" i="3"/>
  <c r="J106" i="3"/>
  <c r="J361" i="3"/>
  <c r="J259" i="3"/>
  <c r="J111" i="3"/>
  <c r="J21" i="3"/>
  <c r="J342" i="3"/>
  <c r="J112" i="3"/>
  <c r="J177" i="3"/>
  <c r="J314" i="3"/>
  <c r="J240" i="3"/>
  <c r="J92" i="3"/>
  <c r="J80" i="3"/>
  <c r="J133" i="3"/>
  <c r="J181" i="3"/>
  <c r="J74" i="3"/>
  <c r="J152" i="3"/>
  <c r="J298" i="3"/>
  <c r="J239" i="3"/>
  <c r="J25" i="3"/>
  <c r="J93" i="3"/>
  <c r="J51" i="3"/>
  <c r="J348" i="3"/>
  <c r="J75" i="3"/>
  <c r="E164" i="3"/>
  <c r="F164" i="3" s="1"/>
  <c r="J228" i="3"/>
  <c r="J191" i="3"/>
  <c r="J197" i="3"/>
  <c r="J266" i="3"/>
  <c r="J326" i="3"/>
  <c r="J97" i="3"/>
  <c r="J260" i="3"/>
  <c r="J121" i="3"/>
  <c r="J61" i="3"/>
  <c r="J140" i="3"/>
  <c r="J230" i="3"/>
  <c r="J371" i="3"/>
  <c r="J195" i="3"/>
  <c r="J244" i="3"/>
  <c r="J227" i="3"/>
  <c r="J234" i="3"/>
  <c r="J135" i="3"/>
  <c r="E63" i="3"/>
  <c r="I63" i="3" s="1"/>
  <c r="E249" i="3"/>
  <c r="I249" i="3" s="1"/>
  <c r="E192" i="3"/>
  <c r="I192" i="3" s="1"/>
  <c r="E34" i="3"/>
  <c r="F34" i="3" s="1"/>
  <c r="E112" i="3"/>
  <c r="F112" i="3" s="1"/>
  <c r="J350" i="3"/>
  <c r="J248" i="3"/>
  <c r="J36" i="3"/>
  <c r="J304" i="3"/>
  <c r="J370" i="3"/>
  <c r="J81" i="3"/>
  <c r="J154" i="3"/>
  <c r="J220" i="3"/>
  <c r="J321" i="3"/>
  <c r="J305" i="3"/>
  <c r="J171" i="3"/>
  <c r="J176" i="3"/>
  <c r="J347" i="3"/>
  <c r="J132" i="3"/>
  <c r="J374" i="3"/>
  <c r="J57" i="3"/>
  <c r="J69" i="3"/>
  <c r="J88" i="3"/>
  <c r="J32" i="3"/>
  <c r="J42" i="3"/>
  <c r="J258" i="3"/>
  <c r="J318" i="3"/>
  <c r="J300" i="3"/>
  <c r="J71" i="3"/>
  <c r="J172" i="3"/>
  <c r="J345" i="3"/>
  <c r="J23" i="3"/>
  <c r="J109" i="3"/>
  <c r="J34" i="3"/>
  <c r="J330" i="3"/>
  <c r="J127" i="3"/>
  <c r="J78" i="3"/>
  <c r="J95" i="3"/>
  <c r="J194" i="3"/>
  <c r="J224" i="3"/>
  <c r="J187" i="3"/>
  <c r="J162" i="3"/>
  <c r="J281" i="3"/>
  <c r="J44" i="3"/>
  <c r="J142" i="3"/>
  <c r="J58" i="3"/>
  <c r="E77" i="3"/>
  <c r="F77" i="3" s="1"/>
  <c r="E54" i="3"/>
  <c r="F54" i="3" s="1"/>
  <c r="J222" i="3"/>
  <c r="J213" i="3"/>
  <c r="J294" i="3"/>
  <c r="J214" i="3"/>
  <c r="J45" i="3"/>
  <c r="J238" i="3"/>
  <c r="J290" i="3"/>
  <c r="J215" i="3"/>
  <c r="J123" i="3"/>
  <c r="J219" i="3"/>
  <c r="J311" i="3"/>
  <c r="J202" i="3"/>
  <c r="J280" i="3"/>
  <c r="J148" i="3"/>
  <c r="J53" i="3"/>
  <c r="J229" i="3"/>
  <c r="J144" i="3"/>
  <c r="J65" i="3"/>
  <c r="J48" i="3"/>
  <c r="J151" i="3"/>
  <c r="E107" i="3"/>
  <c r="F107" i="3" s="1"/>
  <c r="E277" i="3"/>
  <c r="F277" i="3" s="1"/>
  <c r="E158" i="3"/>
  <c r="F158" i="3" s="1"/>
  <c r="E322" i="3"/>
  <c r="F322" i="3" s="1"/>
  <c r="E361" i="3"/>
  <c r="I361" i="3" s="1"/>
  <c r="E204" i="3"/>
  <c r="F204" i="3" s="1"/>
  <c r="E248" i="3"/>
  <c r="I248" i="3" s="1"/>
  <c r="E78" i="3"/>
  <c r="F78" i="3" s="1"/>
  <c r="J102" i="3"/>
  <c r="J91" i="3"/>
  <c r="J366" i="3"/>
  <c r="J94" i="3"/>
  <c r="J178" i="3"/>
  <c r="J164" i="3"/>
  <c r="J49" i="3"/>
  <c r="J120" i="3"/>
  <c r="J145" i="3"/>
  <c r="J324" i="3"/>
  <c r="J287" i="3"/>
  <c r="J264" i="3"/>
  <c r="J237" i="3"/>
  <c r="J271" i="3"/>
  <c r="E208" i="3"/>
  <c r="F208" i="3" s="1"/>
  <c r="E351" i="3"/>
  <c r="F351" i="3" s="1"/>
  <c r="E287" i="3"/>
  <c r="I287" i="3" s="1"/>
  <c r="J210" i="3"/>
  <c r="J70" i="3"/>
  <c r="J313" i="3"/>
  <c r="J47" i="3"/>
  <c r="J236" i="3"/>
  <c r="J315" i="3"/>
  <c r="J217" i="3"/>
  <c r="J359" i="3"/>
  <c r="J168" i="3"/>
  <c r="J349" i="3"/>
  <c r="J216" i="3"/>
  <c r="J182" i="3"/>
  <c r="J247" i="3"/>
  <c r="J329" i="3"/>
  <c r="J205" i="3"/>
  <c r="J192" i="3"/>
  <c r="J226" i="3"/>
  <c r="J99" i="3"/>
  <c r="J139" i="3"/>
  <c r="J137" i="3"/>
  <c r="J67" i="3"/>
  <c r="J283" i="3"/>
  <c r="J105" i="3"/>
  <c r="J113" i="3"/>
  <c r="J368" i="3"/>
  <c r="J138" i="3"/>
  <c r="J377" i="3"/>
  <c r="J77" i="3"/>
  <c r="J76" i="3"/>
  <c r="J169" i="3"/>
  <c r="E352" i="3"/>
  <c r="I352" i="3" s="1"/>
  <c r="E114" i="3"/>
  <c r="F114" i="3" s="1"/>
  <c r="E243" i="3"/>
  <c r="F243" i="3" s="1"/>
  <c r="E68" i="3"/>
  <c r="F68" i="3" s="1"/>
  <c r="E181" i="3"/>
  <c r="I181" i="3" s="1"/>
  <c r="E101" i="3"/>
  <c r="I101" i="3" s="1"/>
  <c r="I75" i="3"/>
  <c r="J108" i="3"/>
  <c r="J265" i="3"/>
  <c r="J179" i="3"/>
  <c r="J262" i="3"/>
  <c r="J363" i="3"/>
  <c r="J89" i="3"/>
  <c r="J147" i="3"/>
  <c r="J160" i="3"/>
  <c r="E100" i="3"/>
  <c r="I100" i="3" s="1"/>
  <c r="E353" i="3"/>
  <c r="F353" i="3" s="1"/>
  <c r="J31" i="3"/>
  <c r="J364" i="3"/>
  <c r="J174" i="3"/>
  <c r="J276" i="3"/>
  <c r="J291" i="3"/>
  <c r="J128" i="3"/>
  <c r="J295" i="3"/>
  <c r="J256" i="3"/>
  <c r="J55" i="3"/>
  <c r="J308" i="3"/>
  <c r="J141" i="3"/>
  <c r="J279" i="3"/>
  <c r="J98" i="3"/>
  <c r="J119" i="3"/>
  <c r="J284" i="3"/>
  <c r="J255" i="3"/>
  <c r="J186" i="3"/>
  <c r="J22" i="3"/>
  <c r="J39" i="3"/>
  <c r="J225" i="3"/>
  <c r="J60" i="3"/>
  <c r="J232" i="3"/>
  <c r="J356" i="3"/>
  <c r="J285" i="3"/>
  <c r="J272" i="3"/>
  <c r="J46" i="3"/>
  <c r="J41" i="3"/>
  <c r="J130" i="3"/>
  <c r="J72" i="3"/>
  <c r="J87" i="3"/>
  <c r="J269" i="3"/>
  <c r="E24" i="3"/>
  <c r="I24" i="3" s="1"/>
  <c r="E269" i="3"/>
  <c r="I269" i="3" s="1"/>
  <c r="E327" i="3"/>
  <c r="F327" i="3" s="1"/>
  <c r="E376" i="3"/>
  <c r="I376" i="3" s="1"/>
  <c r="E187" i="3"/>
  <c r="I187" i="3" s="1"/>
  <c r="J309" i="3"/>
  <c r="J340" i="3"/>
  <c r="J242" i="3"/>
  <c r="J353" i="3"/>
  <c r="J125" i="3"/>
  <c r="J250" i="3"/>
  <c r="J373" i="3"/>
  <c r="J104" i="3"/>
  <c r="J369" i="3"/>
  <c r="J157" i="3"/>
  <c r="J126" i="3"/>
  <c r="J263" i="3"/>
  <c r="E199" i="3"/>
  <c r="I199" i="3" s="1"/>
  <c r="J153" i="3"/>
  <c r="J278" i="3"/>
  <c r="J367" i="3"/>
  <c r="J59" i="3"/>
  <c r="J351" i="3"/>
  <c r="J165" i="3"/>
  <c r="J107" i="3"/>
  <c r="J155" i="3"/>
  <c r="J376" i="3"/>
  <c r="J118" i="3"/>
  <c r="J297" i="3"/>
  <c r="J115" i="3"/>
  <c r="J362" i="3"/>
  <c r="J129" i="3"/>
  <c r="J211" i="3"/>
  <c r="J20" i="3"/>
  <c r="J333" i="3"/>
  <c r="J312" i="3"/>
  <c r="J131" i="3"/>
  <c r="E291" i="3"/>
  <c r="I291" i="3" s="1"/>
  <c r="E121" i="3"/>
  <c r="F121" i="3" s="1"/>
  <c r="E299" i="3"/>
  <c r="I299" i="3" s="1"/>
  <c r="I342" i="3"/>
  <c r="F281" i="3"/>
  <c r="I315" i="3"/>
  <c r="I22" i="3"/>
  <c r="F60" i="3"/>
  <c r="F302" i="3"/>
  <c r="I88" i="3"/>
  <c r="I71" i="3"/>
  <c r="F221" i="3"/>
  <c r="I203" i="3"/>
  <c r="F30" i="1"/>
  <c r="I25" i="1"/>
  <c r="F24" i="2" s="1"/>
  <c r="I149" i="3"/>
  <c r="F329" i="3"/>
  <c r="E41" i="2"/>
  <c r="J57" i="2" s="1"/>
  <c r="K57" i="2" s="1"/>
  <c r="I90" i="3"/>
  <c r="I270" i="3"/>
  <c r="I57" i="3"/>
  <c r="F334" i="3"/>
  <c r="F200" i="3"/>
  <c r="E136" i="3"/>
  <c r="F136" i="3" s="1"/>
  <c r="F83" i="3"/>
  <c r="I140" i="3"/>
  <c r="F261" i="3"/>
  <c r="F48" i="3"/>
  <c r="I236" i="3"/>
  <c r="F162" i="3"/>
  <c r="I154" i="3"/>
  <c r="F364" i="3"/>
  <c r="I263" i="3"/>
  <c r="F215" i="3"/>
  <c r="F62" i="3"/>
  <c r="F46" i="3"/>
  <c r="F323" i="3"/>
  <c r="I94" i="3"/>
  <c r="E191" i="3"/>
  <c r="F191" i="3" s="1"/>
  <c r="F156" i="3"/>
  <c r="F224" i="3"/>
  <c r="I267" i="3"/>
  <c r="I305" i="3"/>
  <c r="F31" i="3"/>
  <c r="F375" i="3"/>
  <c r="I292" i="3"/>
  <c r="F195" i="3"/>
  <c r="I182" i="3"/>
  <c r="F207" i="3"/>
  <c r="F82" i="3"/>
  <c r="F274" i="3"/>
  <c r="F99" i="3"/>
  <c r="F27" i="3"/>
  <c r="F143" i="3"/>
  <c r="I214" i="3"/>
  <c r="F175" i="3"/>
  <c r="I194" i="3"/>
  <c r="I105" i="3"/>
  <c r="I319" i="3"/>
  <c r="F345" i="3"/>
  <c r="I151" i="3"/>
  <c r="F369" i="3"/>
  <c r="F311" i="3"/>
  <c r="I237" i="3"/>
  <c r="E340" i="3"/>
  <c r="F340" i="3" s="1"/>
  <c r="F43" i="3"/>
  <c r="I117" i="3"/>
  <c r="F262" i="3"/>
  <c r="I89" i="3"/>
  <c r="F317" i="3"/>
  <c r="F106" i="3"/>
  <c r="I310" i="3"/>
  <c r="F38" i="3"/>
  <c r="I55" i="3"/>
  <c r="F357" i="3"/>
  <c r="I257" i="3"/>
  <c r="I206" i="3"/>
  <c r="F49" i="2"/>
  <c r="F50" i="2"/>
  <c r="I295" i="3"/>
  <c r="F284" i="3"/>
  <c r="I29" i="3"/>
  <c r="E241" i="3"/>
  <c r="F241" i="3" s="1"/>
  <c r="F330" i="3"/>
  <c r="E282" i="3"/>
  <c r="F282" i="3" s="1"/>
  <c r="F260" i="3"/>
  <c r="F202" i="3"/>
  <c r="F135" i="3"/>
  <c r="F350" i="3"/>
  <c r="I314" i="3"/>
  <c r="F49" i="3"/>
  <c r="F331" i="3"/>
  <c r="F123" i="3"/>
  <c r="I58" i="3"/>
  <c r="F232" i="3"/>
  <c r="I171" i="3"/>
  <c r="I147" i="3"/>
  <c r="F67" i="3"/>
  <c r="F97" i="3"/>
  <c r="I130" i="3"/>
  <c r="I283" i="3"/>
  <c r="F296" i="3"/>
  <c r="I19" i="3"/>
  <c r="F74" i="3"/>
  <c r="F185" i="3"/>
  <c r="F51" i="3"/>
  <c r="F201" i="3"/>
  <c r="F188" i="3"/>
  <c r="F225" i="3"/>
  <c r="F86" i="3"/>
  <c r="F160" i="3"/>
  <c r="I312" i="3"/>
  <c r="I355" i="3"/>
  <c r="F238" i="3"/>
  <c r="F50" i="3"/>
  <c r="I50" i="3"/>
  <c r="F39" i="3"/>
  <c r="I304" i="3"/>
  <c r="F304" i="3"/>
  <c r="I173" i="3"/>
  <c r="E253" i="3"/>
  <c r="F253" i="3" s="1"/>
  <c r="I231" i="3"/>
  <c r="I354" i="3"/>
  <c r="I288" i="3"/>
  <c r="I72" i="3"/>
  <c r="I166" i="3"/>
  <c r="F28" i="3"/>
  <c r="I95" i="3"/>
  <c r="F235" i="3"/>
  <c r="F363" i="3"/>
  <c r="I344" i="3"/>
  <c r="F309" i="3"/>
  <c r="F196" i="3"/>
  <c r="F61" i="3"/>
  <c r="F226" i="3"/>
  <c r="I226" i="3"/>
  <c r="F42" i="3"/>
  <c r="I346" i="3"/>
  <c r="F35" i="3"/>
  <c r="F190" i="3"/>
  <c r="F53" i="3"/>
  <c r="I246" i="3"/>
  <c r="I324" i="3"/>
  <c r="F59" i="3"/>
  <c r="F313" i="3"/>
  <c r="F47" i="3"/>
  <c r="I178" i="3"/>
  <c r="F178" i="3"/>
  <c r="F144" i="3"/>
  <c r="I144" i="3"/>
  <c r="I271" i="3"/>
  <c r="I110" i="3"/>
  <c r="I174" i="3"/>
  <c r="I104" i="3"/>
  <c r="I79" i="3"/>
  <c r="F79" i="3"/>
  <c r="I36" i="3"/>
  <c r="F40" i="3"/>
  <c r="I264" i="3"/>
  <c r="I294" i="3"/>
  <c r="F294" i="3"/>
  <c r="F148" i="3"/>
  <c r="I176" i="3"/>
  <c r="I318" i="3"/>
  <c r="F318" i="3"/>
  <c r="F198" i="3"/>
  <c r="I137" i="3"/>
  <c r="F118" i="3"/>
  <c r="I118" i="3"/>
  <c r="I240" i="3"/>
  <c r="F240" i="3"/>
  <c r="I138" i="3"/>
  <c r="I87" i="3"/>
  <c r="F141" i="3"/>
  <c r="I141" i="3"/>
  <c r="F65" i="3"/>
  <c r="I65" i="3"/>
  <c r="I289" i="3"/>
  <c r="E258" i="3"/>
  <c r="I258" i="3" s="1"/>
  <c r="I109" i="3"/>
  <c r="I159" i="3"/>
  <c r="I280" i="3"/>
  <c r="F280" i="3"/>
  <c r="F126" i="3"/>
  <c r="I126" i="3"/>
  <c r="I139" i="3"/>
  <c r="F139" i="3"/>
  <c r="I372" i="3"/>
  <c r="F372" i="3"/>
  <c r="E332" i="3"/>
  <c r="F332" i="3" s="1"/>
  <c r="F272" i="3"/>
  <c r="E239" i="3"/>
  <c r="F239" i="3" s="1"/>
  <c r="E210" i="3"/>
  <c r="F210" i="3" s="1"/>
  <c r="I37" i="3"/>
  <c r="E228" i="3"/>
  <c r="I228" i="3" s="1"/>
  <c r="I108" i="3"/>
  <c r="F108" i="3"/>
  <c r="E362" i="3"/>
  <c r="F362" i="3" s="1"/>
  <c r="E115" i="3"/>
  <c r="F115" i="3" s="1"/>
  <c r="E80" i="3"/>
  <c r="F80" i="3" s="1"/>
  <c r="I91" i="3"/>
  <c r="E316" i="3"/>
  <c r="I316" i="3" s="1"/>
  <c r="I124" i="3"/>
  <c r="F247" i="3"/>
  <c r="E370" i="3"/>
  <c r="F370" i="3" s="1"/>
  <c r="F150" i="3"/>
  <c r="I150" i="3"/>
  <c r="F358" i="3"/>
  <c r="I275" i="3"/>
  <c r="E146" i="3"/>
  <c r="F146" i="3" s="1"/>
  <c r="F56" i="3"/>
  <c r="E293" i="3"/>
  <c r="I293" i="3" s="1"/>
  <c r="F359" i="3"/>
  <c r="I359" i="3"/>
  <c r="E180" i="3"/>
  <c r="I180" i="3" s="1"/>
  <c r="F234" i="3"/>
  <c r="F183" i="3"/>
  <c r="I306" i="3"/>
  <c r="F153" i="3"/>
  <c r="F217" i="3"/>
  <c r="I217" i="3"/>
  <c r="F134" i="3"/>
  <c r="I216" i="3"/>
  <c r="F216" i="3"/>
  <c r="E45" i="3"/>
  <c r="I45" i="3" s="1"/>
  <c r="E76" i="3"/>
  <c r="F76" i="3" s="1"/>
  <c r="I33" i="3"/>
  <c r="F33" i="3"/>
  <c r="E356" i="3"/>
  <c r="F356" i="3" s="1"/>
  <c r="F219" i="3"/>
  <c r="E273" i="3"/>
  <c r="F273" i="3" s="1"/>
  <c r="I367" i="3"/>
  <c r="F367" i="3"/>
  <c r="E84" i="3"/>
  <c r="I84" i="3" s="1"/>
  <c r="E230" i="3"/>
  <c r="I230" i="3" s="1"/>
  <c r="E279" i="3"/>
  <c r="F279" i="3" s="1"/>
  <c r="I66" i="3"/>
  <c r="E300" i="3"/>
  <c r="F300" i="3" s="1"/>
  <c r="F341" i="3"/>
  <c r="I341" i="3"/>
  <c r="I30" i="3"/>
  <c r="E307" i="3"/>
  <c r="I307" i="3" s="1"/>
  <c r="E348" i="3"/>
  <c r="F348" i="3" s="1"/>
  <c r="F92" i="3"/>
  <c r="I131" i="3"/>
  <c r="F131" i="3"/>
  <c r="E113" i="3"/>
  <c r="I113" i="3" s="1"/>
  <c r="E286" i="3"/>
  <c r="F286" i="3" s="1"/>
  <c r="F373" i="3"/>
  <c r="I373" i="3"/>
  <c r="E298" i="3"/>
  <c r="I298" i="3" s="1"/>
  <c r="F333" i="3"/>
  <c r="I333" i="3"/>
  <c r="E349" i="3"/>
  <c r="I349" i="3" s="1"/>
  <c r="I272" i="3"/>
  <c r="I18" i="3"/>
  <c r="F209" i="3" l="1"/>
  <c r="I245" i="3"/>
  <c r="F266" i="3"/>
  <c r="I265" i="3"/>
  <c r="F165" i="3"/>
  <c r="I96" i="3"/>
  <c r="I338" i="3"/>
  <c r="F127" i="3"/>
  <c r="F81" i="3"/>
  <c r="I337" i="3"/>
  <c r="I252" i="3"/>
  <c r="I64" i="3"/>
  <c r="I326" i="3"/>
  <c r="I213" i="3"/>
  <c r="I255" i="3"/>
  <c r="F374" i="3"/>
  <c r="F308" i="3"/>
  <c r="I365" i="3"/>
  <c r="I297" i="3"/>
  <c r="I223" i="3"/>
  <c r="F169" i="3"/>
  <c r="I119" i="3"/>
  <c r="F222" i="3"/>
  <c r="F368" i="3"/>
  <c r="I170" i="3"/>
  <c r="I233" i="3"/>
  <c r="I301" i="3"/>
  <c r="I116" i="3"/>
  <c r="I167" i="3"/>
  <c r="F70" i="3"/>
  <c r="I168" i="3"/>
  <c r="F254" i="3"/>
  <c r="F285" i="3"/>
  <c r="I220" i="3"/>
  <c r="F212" i="3"/>
  <c r="I52" i="3"/>
  <c r="F102" i="3"/>
  <c r="I303" i="3"/>
  <c r="I184" i="3"/>
  <c r="I227" i="3"/>
  <c r="I20" i="3"/>
  <c r="F111" i="3"/>
  <c r="F172" i="3"/>
  <c r="I179" i="3"/>
  <c r="I69" i="3"/>
  <c r="F197" i="3"/>
  <c r="F211" i="3"/>
  <c r="F103" i="3"/>
  <c r="I142" i="3"/>
  <c r="F251" i="3"/>
  <c r="F32" i="3"/>
  <c r="F328" i="3"/>
  <c r="I98" i="3"/>
  <c r="F161" i="3"/>
  <c r="I250" i="3"/>
  <c r="I371" i="3"/>
  <c r="I41" i="3"/>
  <c r="I122" i="3"/>
  <c r="I189" i="3"/>
  <c r="F73" i="3"/>
  <c r="I205" i="3"/>
  <c r="I218" i="3"/>
  <c r="F128" i="3"/>
  <c r="I268" i="3"/>
  <c r="I145" i="3"/>
  <c r="I366" i="3"/>
  <c r="I377" i="3"/>
  <c r="F133" i="3"/>
  <c r="I360" i="3"/>
  <c r="F44" i="3"/>
  <c r="F259" i="3"/>
  <c r="I129" i="3"/>
  <c r="F25" i="3"/>
  <c r="I155" i="3"/>
  <c r="I26" i="3"/>
  <c r="I229" i="3"/>
  <c r="I27" i="1"/>
  <c r="I335" i="3"/>
  <c r="F157" i="3"/>
  <c r="F177" i="3"/>
  <c r="I347" i="3"/>
  <c r="F23" i="3"/>
  <c r="I132" i="3"/>
  <c r="F120" i="3"/>
  <c r="F320" i="3"/>
  <c r="I242" i="3"/>
  <c r="F163" i="3"/>
  <c r="I339" i="3"/>
  <c r="F278" i="3"/>
  <c r="F325" i="3"/>
  <c r="I336" i="3"/>
  <c r="F276" i="3"/>
  <c r="F186" i="3"/>
  <c r="I208" i="3"/>
  <c r="F152" i="3"/>
  <c r="I93" i="3"/>
  <c r="F32" i="1"/>
  <c r="F40" i="1" s="1"/>
  <c r="F352" i="3"/>
  <c r="I193" i="3"/>
  <c r="I321" i="3"/>
  <c r="F361" i="3"/>
  <c r="I204" i="3"/>
  <c r="I343" i="3"/>
  <c r="I68" i="3"/>
  <c r="F85" i="3"/>
  <c r="I164" i="3"/>
  <c r="F256" i="3"/>
  <c r="I114" i="3"/>
  <c r="I244" i="3"/>
  <c r="F290" i="3"/>
  <c r="F125" i="3"/>
  <c r="I78" i="3"/>
  <c r="F249" i="3"/>
  <c r="F63" i="3"/>
  <c r="I158" i="3"/>
  <c r="F248" i="3"/>
  <c r="F192" i="3"/>
  <c r="I34" i="3"/>
  <c r="I77" i="3"/>
  <c r="F287" i="3"/>
  <c r="I277" i="3"/>
  <c r="F101" i="3"/>
  <c r="I322" i="3"/>
  <c r="I107" i="3"/>
  <c r="I112" i="3"/>
  <c r="I351" i="3"/>
  <c r="I54" i="3"/>
  <c r="F376" i="3"/>
  <c r="I243" i="3"/>
  <c r="F181" i="3"/>
  <c r="I353" i="3"/>
  <c r="F24" i="3"/>
  <c r="F269" i="3"/>
  <c r="F100" i="3"/>
  <c r="I121" i="3"/>
  <c r="I327" i="3"/>
  <c r="F291" i="3"/>
  <c r="F299" i="3"/>
  <c r="F187" i="3"/>
  <c r="F199" i="3"/>
  <c r="F43" i="2"/>
  <c r="F53" i="2"/>
  <c r="I136" i="3"/>
  <c r="I146" i="3"/>
  <c r="I80" i="3"/>
  <c r="I241" i="3"/>
  <c r="I191" i="3"/>
  <c r="I370" i="3"/>
  <c r="I356" i="3"/>
  <c r="I348" i="3"/>
  <c r="I340" i="3"/>
  <c r="F258" i="3"/>
  <c r="F307" i="3"/>
  <c r="I279" i="3"/>
  <c r="I282" i="3"/>
  <c r="F298" i="3"/>
  <c r="F349" i="3"/>
  <c r="F180" i="3"/>
  <c r="I115" i="3"/>
  <c r="I300" i="3"/>
  <c r="I253" i="3"/>
  <c r="I273" i="3"/>
  <c r="I210" i="3"/>
  <c r="I362" i="3"/>
  <c r="I332" i="3"/>
  <c r="F228" i="3"/>
  <c r="I76" i="3"/>
  <c r="F45" i="3"/>
  <c r="F84" i="3"/>
  <c r="F316" i="3"/>
  <c r="I239" i="3"/>
  <c r="F293" i="3"/>
  <c r="I286" i="3"/>
  <c r="L57" i="2"/>
  <c r="F113" i="3"/>
  <c r="F230" i="3"/>
  <c r="F57" i="2" l="1"/>
  <c r="J35" i="2" s="1"/>
  <c r="F54" i="2"/>
  <c r="D29" i="2"/>
  <c r="D26" i="2"/>
  <c r="D25" i="2"/>
  <c r="D32" i="2"/>
  <c r="D28" i="2"/>
  <c r="M57" i="2"/>
  <c r="J21" i="2" l="1"/>
  <c r="J18" i="2" s="1"/>
  <c r="I21" i="2"/>
  <c r="D54" i="2"/>
  <c r="J58" i="2"/>
  <c r="F55" i="2"/>
  <c r="N57" i="2"/>
  <c r="I66" i="2" l="1"/>
  <c r="J66" i="2" s="1"/>
  <c r="K66" i="2" s="1"/>
  <c r="L66" i="2" s="1"/>
  <c r="M66" i="2" s="1"/>
  <c r="N66" i="2" s="1"/>
  <c r="O66" i="2" s="1"/>
  <c r="P66" i="2" s="1"/>
  <c r="Q66" i="2" s="1"/>
  <c r="R66" i="2" s="1"/>
  <c r="R67" i="2" s="1"/>
  <c r="K58" i="2"/>
  <c r="J60" i="2"/>
  <c r="O57" i="2"/>
  <c r="I60" i="1" l="1"/>
  <c r="L58" i="2"/>
  <c r="K60" i="2"/>
  <c r="P57" i="2"/>
  <c r="M58" i="2" l="1"/>
  <c r="L60" i="2"/>
  <c r="Q57" i="2"/>
  <c r="I31" i="2" l="1"/>
  <c r="N58" i="2"/>
  <c r="M60" i="2"/>
  <c r="R57" i="2"/>
  <c r="O58" i="2" l="1"/>
  <c r="N60" i="2"/>
  <c r="O60" i="2" l="1"/>
  <c r="P58" i="2"/>
  <c r="P60" i="2" l="1"/>
  <c r="Q58" i="2"/>
  <c r="R58" i="2" l="1"/>
  <c r="R60" i="2" s="1"/>
  <c r="Q60" i="2"/>
  <c r="F20" i="2" l="1"/>
  <c r="D20" i="2" l="1"/>
  <c r="I23" i="2" l="1"/>
  <c r="I86" i="1" l="1"/>
  <c r="I90" i="1" s="1"/>
  <c r="F31" i="2" s="1"/>
  <c r="D31" i="2" s="1"/>
  <c r="I24" i="2"/>
  <c r="I74" i="1"/>
  <c r="R68" i="2"/>
  <c r="R69" i="2" s="1"/>
  <c r="R54" i="2" s="1"/>
  <c r="J29" i="2"/>
  <c r="J36" i="2" l="1"/>
  <c r="I17" i="2"/>
  <c r="R48" i="2"/>
  <c r="R49" i="2"/>
  <c r="J38" i="2"/>
  <c r="J61" i="2"/>
  <c r="J8" i="2"/>
  <c r="J10" i="2" s="1"/>
  <c r="I75" i="1" s="1"/>
  <c r="I84" i="1" s="1"/>
  <c r="D5" i="3"/>
  <c r="I100" i="1" l="1"/>
  <c r="I102" i="1" s="1"/>
  <c r="F30" i="2"/>
  <c r="J64" i="2"/>
  <c r="J62" i="2"/>
  <c r="K61" i="2"/>
  <c r="R45" i="2"/>
  <c r="R44" i="2" s="1"/>
  <c r="J49" i="2" l="1"/>
  <c r="J48" i="2" s="1"/>
  <c r="J45" i="2"/>
  <c r="J44" i="2" s="1"/>
  <c r="F33" i="2"/>
  <c r="D30" i="2"/>
  <c r="K62" i="2"/>
  <c r="K64" i="2"/>
  <c r="L61" i="2"/>
  <c r="J72" i="2"/>
  <c r="K45" i="2" l="1"/>
  <c r="K44" i="2" s="1"/>
  <c r="K49" i="2"/>
  <c r="K48" i="2" s="1"/>
  <c r="K72" i="2"/>
  <c r="L64" i="2"/>
  <c r="L62" i="2"/>
  <c r="M61" i="2"/>
  <c r="F35" i="2"/>
  <c r="D34" i="2"/>
  <c r="L45" i="2" l="1"/>
  <c r="L49" i="2"/>
  <c r="L48" i="2" s="1"/>
  <c r="L44" i="2"/>
  <c r="M64" i="2"/>
  <c r="N61" i="2"/>
  <c r="M62" i="2"/>
  <c r="L72" i="2"/>
  <c r="J27" i="2"/>
  <c r="J34" i="2" s="1"/>
  <c r="I39" i="2"/>
  <c r="M49" i="2" l="1"/>
  <c r="M48" i="2" s="1"/>
  <c r="M45" i="2"/>
  <c r="M44" i="2" s="1"/>
  <c r="O61" i="2"/>
  <c r="N62" i="2"/>
  <c r="N64" i="2"/>
  <c r="M72" i="2"/>
  <c r="N45" i="2" l="1"/>
  <c r="N44" i="2" s="1"/>
  <c r="N49" i="2"/>
  <c r="N48" i="2" s="1"/>
  <c r="N72" i="2"/>
  <c r="P61" i="2"/>
  <c r="O64" i="2"/>
  <c r="O62" i="2"/>
  <c r="O45" i="2" l="1"/>
  <c r="O44" i="2" s="1"/>
  <c r="O49" i="2"/>
  <c r="O48" i="2" s="1"/>
  <c r="O72" i="2"/>
  <c r="P64" i="2"/>
  <c r="Q61" i="2"/>
  <c r="P62" i="2"/>
  <c r="P45" i="2" l="1"/>
  <c r="P44" i="2" s="1"/>
  <c r="P49" i="2"/>
  <c r="P48" i="2" s="1"/>
  <c r="Q64" i="2"/>
  <c r="Q62" i="2"/>
  <c r="R61" i="2"/>
  <c r="P72" i="2"/>
  <c r="Q49" i="2" l="1"/>
  <c r="Q48" i="2" s="1"/>
  <c r="Q45" i="2"/>
  <c r="Q44" i="2" s="1"/>
  <c r="R64" i="2"/>
  <c r="R62" i="2"/>
  <c r="R72" i="2" s="1"/>
  <c r="Q72" i="2"/>
  <c r="I71" i="2" l="1"/>
</calcChain>
</file>

<file path=xl/sharedStrings.xml><?xml version="1.0" encoding="utf-8"?>
<sst xmlns="http://schemas.openxmlformats.org/spreadsheetml/2006/main" count="299" uniqueCount="232">
  <si>
    <t>SQ. FT.</t>
  </si>
  <si>
    <t>Contingency/Change Orders</t>
  </si>
  <si>
    <t>of hard costs</t>
  </si>
  <si>
    <t>Total</t>
  </si>
  <si>
    <t>Construction Testing &amp; Inspection</t>
  </si>
  <si>
    <t>*Includes:  Architecture, structural, civil, mechanical/electrical engineering, landscape architecture, cost estimating, graphics and acoustical consulting</t>
  </si>
  <si>
    <t>Development Fee</t>
  </si>
  <si>
    <t>Builder's Risk Insurance</t>
  </si>
  <si>
    <t>Title Insurance, Closing and Recording</t>
  </si>
  <si>
    <t>N/A</t>
  </si>
  <si>
    <t>Soft Cost Contingency</t>
  </si>
  <si>
    <t>Development Agreements</t>
  </si>
  <si>
    <t>Loan Documents</t>
  </si>
  <si>
    <t>Loan Fee</t>
  </si>
  <si>
    <t>Construction Period Interest (Annual Debt Service)</t>
  </si>
  <si>
    <t>Loan Fees</t>
  </si>
  <si>
    <t>Lender's Costs</t>
  </si>
  <si>
    <t>Operating Reserve</t>
  </si>
  <si>
    <t>Advertising &amp; Marketing</t>
  </si>
  <si>
    <t>Openings/Events</t>
  </si>
  <si>
    <t>Pre-Leasing Costs</t>
  </si>
  <si>
    <t>Leasing Salaries/Commissions</t>
  </si>
  <si>
    <t>TOTAL DEVELOPMENT COSTS</t>
  </si>
  <si>
    <t>PERMANENT FINANCING ASSUMPTIONS</t>
  </si>
  <si>
    <t>Site Area</t>
  </si>
  <si>
    <t>DCR</t>
  </si>
  <si>
    <t>Loan Amount</t>
  </si>
  <si>
    <t>Net Retail</t>
  </si>
  <si>
    <t>Interest Rate</t>
  </si>
  <si>
    <t>Term (Years)</t>
  </si>
  <si>
    <t>Debt-Coverage Ratio</t>
  </si>
  <si>
    <t>Project Value</t>
  </si>
  <si>
    <t>Loan-to-Value</t>
  </si>
  <si>
    <t>Condo Valuation</t>
  </si>
  <si>
    <t>GROSS BUILDING AREA</t>
  </si>
  <si>
    <t>CAP Rate</t>
  </si>
  <si>
    <t>Supportable Mortgage</t>
  </si>
  <si>
    <t>Supportable Debt Service</t>
  </si>
  <si>
    <t xml:space="preserve">Retail Rent/ s.f.                       </t>
  </si>
  <si>
    <t>TOTAL DEVELOPMENT COST</t>
  </si>
  <si>
    <t>(-) Permanent Financing</t>
  </si>
  <si>
    <t>PROJECT COSTS</t>
  </si>
  <si>
    <t xml:space="preserve">sq.ft. </t>
  </si>
  <si>
    <t>Building Hard Costs</t>
  </si>
  <si>
    <t>sq.ft.</t>
  </si>
  <si>
    <t>Hard Cost Contingency</t>
  </si>
  <si>
    <t>of hd costs</t>
  </si>
  <si>
    <t>Development Fees</t>
  </si>
  <si>
    <t>NET OPERATING INCOME</t>
  </si>
  <si>
    <t>(-) MORTGAGE</t>
  </si>
  <si>
    <t>Legal &amp; Accounting</t>
  </si>
  <si>
    <t>NET CASH FLOW</t>
  </si>
  <si>
    <t>Total Soft Costs</t>
  </si>
  <si>
    <t xml:space="preserve">sq. ft. </t>
  </si>
  <si>
    <t>TOTAL PROJECT COST</t>
  </si>
  <si>
    <t>YR 1</t>
  </si>
  <si>
    <t>YR 2</t>
  </si>
  <si>
    <t>YR 3</t>
  </si>
  <si>
    <t>YR 4</t>
  </si>
  <si>
    <t>YR 5</t>
  </si>
  <si>
    <t>YR 6</t>
  </si>
  <si>
    <t>YR 7</t>
  </si>
  <si>
    <t>YR 8</t>
  </si>
  <si>
    <t>YR 9</t>
  </si>
  <si>
    <t>YR 10</t>
  </si>
  <si>
    <t>OPERATING PRO FORMA (PER YEAR)</t>
  </si>
  <si>
    <t>Gross Retail Income</t>
  </si>
  <si>
    <t>Total Gross Rents</t>
  </si>
  <si>
    <t xml:space="preserve">(-) Vacancy </t>
  </si>
  <si>
    <t>Revenue (3% escalator)</t>
  </si>
  <si>
    <t>Expenses (3% escalator)</t>
  </si>
  <si>
    <t>(-) Utilities and Trash</t>
  </si>
  <si>
    <t>(-) Common Area/Utilities/Misc</t>
  </si>
  <si>
    <t>NOI</t>
  </si>
  <si>
    <t>(-) Repairs &amp; Maintenance</t>
  </si>
  <si>
    <t>Debt Service</t>
  </si>
  <si>
    <t>(-) Replacement Reserves</t>
  </si>
  <si>
    <t>RETURN ON INVESTMENT</t>
  </si>
  <si>
    <t>(-) Management</t>
  </si>
  <si>
    <t>Combined DCR</t>
  </si>
  <si>
    <t>Total Expenses</t>
  </si>
  <si>
    <t>…per sq. ft.</t>
  </si>
  <si>
    <t>PROJECT APPRECIATION at 3%</t>
  </si>
  <si>
    <t>NET REFI/SALE PROCEEDS</t>
  </si>
  <si>
    <t>LOAN BALANCE</t>
  </si>
  <si>
    <t>TOTAL EQUITY</t>
  </si>
  <si>
    <t>10 yr IRR</t>
  </si>
  <si>
    <t>Loan Amortization Schedule</t>
  </si>
  <si>
    <t>Enter values</t>
  </si>
  <si>
    <t>Loan summary</t>
  </si>
  <si>
    <t>Loan amount</t>
  </si>
  <si>
    <t>Scheduled payment</t>
  </si>
  <si>
    <t>Annual interest rate</t>
  </si>
  <si>
    <t>Scheduled number of payments</t>
  </si>
  <si>
    <t>Loan period in years</t>
  </si>
  <si>
    <t>Actual number of payments</t>
  </si>
  <si>
    <t>Number of payments per year</t>
  </si>
  <si>
    <t>Total early payments</t>
  </si>
  <si>
    <t>Start date of loan</t>
  </si>
  <si>
    <t>Total interest</t>
  </si>
  <si>
    <t>Optional extra payments</t>
  </si>
  <si>
    <t>Lender name:</t>
  </si>
  <si>
    <t>PmtNo.</t>
  </si>
  <si>
    <t>Payment Date</t>
  </si>
  <si>
    <t>Beginning Balance</t>
  </si>
  <si>
    <t>Scheduled Payment</t>
  </si>
  <si>
    <t>Extra Payment</t>
  </si>
  <si>
    <t>Total Payment</t>
  </si>
  <si>
    <t>Principal</t>
  </si>
  <si>
    <t>Interest</t>
  </si>
  <si>
    <t>Ending Balance</t>
  </si>
  <si>
    <t>Cumulative Interest</t>
  </si>
  <si>
    <t>Load</t>
  </si>
  <si>
    <t xml:space="preserve">(-) Fire Insurance </t>
  </si>
  <si>
    <t>(-) Taxes</t>
  </si>
  <si>
    <t>NOTE  -  THIS PROFORMA PREPARED BY MANAGER DOES NOT TAKE INTO ACCOUNT OR MAKE ANY PROVISION FOR ANY CHANGE IN LOCAL OR GENERAL ECONOMIC CONDITIONS, OR INCREASES IN REDEVELOPMENT COSTS OR THE AFFECTS OF ANY DELAYS IN COMMENCING</t>
  </si>
  <si>
    <t> THE REDEVELOPMENT PROCESS OR DECREASES IN RENTAL RATES.  BY EXECUTING THIS AGREEMENT, EACH MEMBER ACKNOWLEDGES THAT MANAGER IS NOT MAKING ANY WARRANTIES OR GUARANTIES OR ANY REPRESENTATION WITH RESPECT TO ANY OF THE PROJECTIONS</t>
  </si>
  <si>
    <t>SET FORTH IN THIS PROFORMA.  PROFORMAS ARE SUBJECT TO UNCERTAINTY AND VARIATION AND THEREFORE ARE NOT REPRESENTED AS RESULTS THAT WILL ACTUALLY BE ACHIEVED.</t>
  </si>
  <si>
    <t>THIS PROFORMA IS NOT INTENDED AS INDUCEMENT FOR ANY MEMBER TO ENTER INTO THIS AGREEMENT OR BECOME A MEMBER OF THE COMPANY.</t>
  </si>
  <si>
    <t>GAP</t>
  </si>
  <si>
    <t>Cash-to-Cost Ratio</t>
  </si>
  <si>
    <t>Not Preferred</t>
  </si>
  <si>
    <t>CAPITAL STACK</t>
  </si>
  <si>
    <t>OWNERSHIP BREAKDOWN</t>
  </si>
  <si>
    <t>CONSTRUCTION LOAN</t>
  </si>
  <si>
    <t>Term (Months)</t>
  </si>
  <si>
    <t>Construction/Perm Loan</t>
  </si>
  <si>
    <t>Drawdown Factor</t>
  </si>
  <si>
    <t>portion of a year</t>
  </si>
  <si>
    <t>Annual Debt Service</t>
  </si>
  <si>
    <t>SRO Rent/s.f.</t>
  </si>
  <si>
    <t>Gross SRO Income</t>
  </si>
  <si>
    <t>(-) Land Equity</t>
  </si>
  <si>
    <t>(-) Development Fee Equity</t>
  </si>
  <si>
    <t xml:space="preserve"> </t>
  </si>
  <si>
    <t>Landscaping</t>
  </si>
  <si>
    <t>Bike Racks</t>
  </si>
  <si>
    <t>Fire Extinguishers</t>
  </si>
  <si>
    <t>Window Coverings</t>
  </si>
  <si>
    <t>Building Insurance (Pre-Development)</t>
  </si>
  <si>
    <t>Appliances</t>
  </si>
  <si>
    <t>Signage</t>
  </si>
  <si>
    <t>Mailboxes</t>
  </si>
  <si>
    <t>Hard Cost Total (Combined)</t>
  </si>
  <si>
    <t>Rendering</t>
  </si>
  <si>
    <t>Furniture and Light Fixtures</t>
  </si>
  <si>
    <t>LTV</t>
  </si>
  <si>
    <t>Temp Utilities during Construction</t>
  </si>
  <si>
    <t xml:space="preserve">Class A P-Note Interest </t>
  </si>
  <si>
    <t>JOLENE'S SECOND COUSIN</t>
  </si>
  <si>
    <t>Net Jolene's Second Cousin</t>
  </si>
  <si>
    <t>PROGRAM</t>
  </si>
  <si>
    <t># UNITS</t>
  </si>
  <si>
    <t>SF</t>
  </si>
  <si>
    <t>BEDS</t>
  </si>
  <si>
    <t>PROJECT FACTS</t>
  </si>
  <si>
    <t>JOLENE'S SECOND COUSIN SOFT COSTS</t>
  </si>
  <si>
    <t>INITIAL VALUE</t>
  </si>
  <si>
    <t>DEVELOPMENT FEES AND ADMINISTRATION</t>
  </si>
  <si>
    <t>PERMIT FEES AND SYSTEM DEVELOPMENT CHARGES</t>
  </si>
  <si>
    <t>CONSTRUCTION FINANCING AND CARRYING COSTS</t>
  </si>
  <si>
    <t>PERMANENT FINANCING FEES</t>
  </si>
  <si>
    <t>LEASING/PROMOTIONAL COSTS</t>
  </si>
  <si>
    <t>SUBTOTAL</t>
  </si>
  <si>
    <t>SOFT COST TOTAL</t>
  </si>
  <si>
    <t>(-) Reg D Portal Hosting Fee</t>
  </si>
  <si>
    <t>SRO Only</t>
  </si>
  <si>
    <t>(-) Administration Fee</t>
  </si>
  <si>
    <t>INVESTMENT</t>
  </si>
  <si>
    <t>OWNERSHIP</t>
  </si>
  <si>
    <t>(-) Class A (Traditional Cash Equity)</t>
  </si>
  <si>
    <t>TOTAL</t>
  </si>
  <si>
    <t>Total Lot Value</t>
  </si>
  <si>
    <t>REM/JSC SPLITS</t>
  </si>
  <si>
    <t>% TOTAL</t>
  </si>
  <si>
    <t>REM</t>
  </si>
  <si>
    <t>JSC</t>
  </si>
  <si>
    <t>HARD COSTS, GENERAL CONTRACTOR SCOPE</t>
  </si>
  <si>
    <t>OWNER-PROVIDED HARD COSTS</t>
  </si>
  <si>
    <t>Hard Cost GC Contract</t>
  </si>
  <si>
    <t>NOTES</t>
  </si>
  <si>
    <t>PREDEVELOPMENT SOFT COSTS</t>
  </si>
  <si>
    <t>Property Line Adjustment</t>
  </si>
  <si>
    <t>Big Art</t>
  </si>
  <si>
    <t>HARD COSTS, GC SCOPE</t>
  </si>
  <si>
    <t>Owner-Provided Hard Costs</t>
  </si>
  <si>
    <t>Subtotal</t>
  </si>
  <si>
    <t>Permit Fees and SDCs</t>
  </si>
  <si>
    <t>LEGAL AND ACCOUNTING</t>
  </si>
  <si>
    <t>Construction Financing &amp; Carrying Costs</t>
  </si>
  <si>
    <t>Permanent Financing Fees</t>
  </si>
  <si>
    <t>Leasing/Promotional Costs</t>
  </si>
  <si>
    <t>Stabilied NOI</t>
  </si>
  <si>
    <t>JEN'S COLUMN</t>
  </si>
  <si>
    <t>Initial Cost</t>
  </si>
  <si>
    <t>GROSS</t>
  </si>
  <si>
    <t>Billing Statement from BDS</t>
  </si>
  <si>
    <t>Minus SDC &amp; CET exemptions (Anna Add)</t>
  </si>
  <si>
    <t>GPGC V3.0 (2/12/20)</t>
  </si>
  <si>
    <t>Sq. Ft. Total After Lot Line Adjustment</t>
  </si>
  <si>
    <t>LEED Alternate Option</t>
  </si>
  <si>
    <t>(for Public Funding)</t>
  </si>
  <si>
    <t>ARCHITECTURE AND ENGINEERING FEES</t>
  </si>
  <si>
    <t>Architecture/Engineering</t>
  </si>
  <si>
    <t>Paid Through 2/12/2020</t>
  </si>
  <si>
    <t>Geotechnical Reports</t>
  </si>
  <si>
    <t>Paid Through 2/12/20</t>
  </si>
  <si>
    <t xml:space="preserve">Projected through project end </t>
  </si>
  <si>
    <t>Construction Period Property Taxes</t>
  </si>
  <si>
    <t>Projected through project end</t>
  </si>
  <si>
    <t>Banking Fees</t>
  </si>
  <si>
    <t>Adminstrative Costs</t>
  </si>
  <si>
    <t>Printing</t>
  </si>
  <si>
    <t>Model</t>
  </si>
  <si>
    <t>Portland Housing Bureau</t>
  </si>
  <si>
    <t xml:space="preserve">Fee for Affordability </t>
  </si>
  <si>
    <t>Public Works Permit</t>
  </si>
  <si>
    <t>Rule 504</t>
  </si>
  <si>
    <t>flat fee</t>
  </si>
  <si>
    <t>Arch/Eng Fees</t>
  </si>
  <si>
    <t>Pre-Dev Holding Costs</t>
  </si>
  <si>
    <t>PRE-DEV CARRYING COSTS</t>
  </si>
  <si>
    <t>To be paid off via new long-term Equity</t>
  </si>
  <si>
    <t>Preferred until YR 3</t>
  </si>
  <si>
    <t>PER SRO UNIT</t>
  </si>
  <si>
    <t xml:space="preserve">(-) IMPACT PDX </t>
  </si>
  <si>
    <t>For 12 months</t>
  </si>
  <si>
    <t>NNN + Non-Profit</t>
  </si>
  <si>
    <t>Land Only</t>
  </si>
  <si>
    <t>Seek Donation</t>
  </si>
  <si>
    <t>Pre-Dev Construction Pricing Consultation</t>
  </si>
  <si>
    <t xml:space="preserve">CLASS 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</si>
</sst>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quot;#,##0.00_);[Red]\(&quot;$&quot;#,##0.00\)"/>
    <numFmt numFmtId="44" formatCode="_(&quot;$&quot;* #,##0.00_);_(&quot;$&quot;* \(#,##0.00\);_(&quot;$&quot;* &quot;-&quot;??_);_(@_)"/>
    <numFmt numFmtId="164" formatCode="_(\$* #,##0.00_);_(\$* \(#,##0.00\);_(\$* \-??_);_(@_)"/>
    <numFmt numFmtId="165" formatCode="_(\$* #,##0_);_(\$* \(#,##0\);_(\$* \-??_);_(@_)"/>
    <numFmt numFmtId="166" formatCode="mmmm\ d&quot;, &quot;yyyy;@"/>
    <numFmt numFmtId="167" formatCode="\$#,##0.00_);[Red]&quot;($&quot;#,##0.00\)"/>
    <numFmt numFmtId="168" formatCode="\$#,##0_);[Red]&quot;($&quot;#,##0\)"/>
    <numFmt numFmtId="169" formatCode="0.0%"/>
    <numFmt numFmtId="170" formatCode="0.000%"/>
    <numFmt numFmtId="171" formatCode="\$#,##0"/>
    <numFmt numFmtId="172" formatCode="\$#,##0.00"/>
    <numFmt numFmtId="173" formatCode="_(* #,##0.00_);_(* \(#,##0.00\);_(* \-??_);_(@_)"/>
    <numFmt numFmtId="174" formatCode="\$#,##0_);&quot;($&quot;#,##0\)"/>
    <numFmt numFmtId="175" formatCode="\$#,##0.000_);[Red]&quot;($&quot;#,##0.000\)"/>
    <numFmt numFmtId="176" formatCode="[$$-409]#,##0;[Red]\-[$$-409]#,##0"/>
    <numFmt numFmtId="177" formatCode="_(* #,##0_);_(* \(#,##0\);_(* \-_);_(@_)"/>
    <numFmt numFmtId="178" formatCode="[$$-409]#,##0.00;[Red]\-[$$-409]#,##0.00"/>
    <numFmt numFmtId="179" formatCode="0.00_);\(0.00\)"/>
    <numFmt numFmtId="180" formatCode="0_);[Red]\(0\)"/>
    <numFmt numFmtId="181" formatCode="0.00?%_)"/>
    <numFmt numFmtId="182" formatCode="0_)"/>
    <numFmt numFmtId="183" formatCode="&quot;$&quot;#,##0.00"/>
    <numFmt numFmtId="184" formatCode="_(&quot;$&quot;* #,##0_);_(&quot;$&quot;* \(#,##0\);_(&quot;$&quot;* &quot;-&quot;??_);_(@_)"/>
  </numFmts>
  <fonts count="37" x14ac:knownFonts="1">
    <font>
      <sz val="10"/>
      <name val="Arial"/>
      <family val="2"/>
    </font>
    <font>
      <b/>
      <sz val="10"/>
      <name val="Arial"/>
      <family val="2"/>
    </font>
    <font>
      <sz val="8"/>
      <name val="Arial"/>
      <family val="2"/>
    </font>
    <font>
      <b/>
      <sz val="18"/>
      <name val="Century Gothic"/>
      <family val="2"/>
    </font>
    <font>
      <sz val="10"/>
      <name val="Century Gothic"/>
      <family val="2"/>
    </font>
    <font>
      <b/>
      <sz val="10"/>
      <name val="Century Gothic"/>
      <family val="2"/>
    </font>
    <font>
      <sz val="9"/>
      <name val="Century Gothic"/>
      <family val="2"/>
    </font>
    <font>
      <sz val="10"/>
      <color indexed="23"/>
      <name val="Arial"/>
      <family val="2"/>
    </font>
    <font>
      <sz val="10"/>
      <name val="Arial"/>
      <family val="2"/>
    </font>
    <font>
      <b/>
      <sz val="14"/>
      <name val="Arial"/>
      <family val="2"/>
    </font>
    <font>
      <sz val="10"/>
      <name val="Arial"/>
      <family val="2"/>
    </font>
    <font>
      <b/>
      <sz val="14"/>
      <color indexed="8"/>
      <name val="Arial"/>
      <family val="2"/>
    </font>
    <font>
      <b/>
      <sz val="10"/>
      <color indexed="8"/>
      <name val="Arial"/>
      <family val="2"/>
    </font>
    <font>
      <b/>
      <sz val="10"/>
      <name val="Arial"/>
      <family val="2"/>
    </font>
    <font>
      <b/>
      <u/>
      <sz val="10"/>
      <name val="Arial"/>
      <family val="2"/>
    </font>
    <font>
      <b/>
      <sz val="14"/>
      <color theme="6" tint="-0.499984740745262"/>
      <name val="Arial"/>
      <family val="2"/>
    </font>
    <font>
      <b/>
      <sz val="10"/>
      <color theme="6" tint="-0.499984740745262"/>
      <name val="Arial"/>
      <family val="2"/>
    </font>
    <font>
      <b/>
      <sz val="8"/>
      <name val="Arial"/>
      <family val="2"/>
    </font>
    <font>
      <b/>
      <sz val="8"/>
      <color theme="6" tint="-0.499984740745262"/>
      <name val="Arial"/>
      <family val="2"/>
    </font>
    <font>
      <b/>
      <u/>
      <sz val="8"/>
      <name val="Arial"/>
      <family val="2"/>
    </font>
    <font>
      <b/>
      <sz val="8"/>
      <color rgb="FF222222"/>
      <name val="Arial"/>
      <family val="2"/>
    </font>
    <font>
      <sz val="8"/>
      <color theme="6" tint="-0.499984740745262"/>
      <name val="Arial"/>
      <family val="2"/>
    </font>
    <font>
      <sz val="8"/>
      <color rgb="FFFF0000"/>
      <name val="Arial"/>
      <family val="2"/>
    </font>
    <font>
      <i/>
      <sz val="8"/>
      <name val="Arial"/>
      <family val="2"/>
    </font>
    <font>
      <sz val="10"/>
      <name val="Geneva"/>
      <family val="2"/>
    </font>
    <font>
      <b/>
      <i/>
      <sz val="8"/>
      <name val="Arial"/>
      <family val="2"/>
    </font>
    <font>
      <b/>
      <sz val="11"/>
      <name val="Arial"/>
      <family val="2"/>
    </font>
    <font>
      <b/>
      <sz val="9"/>
      <color theme="6" tint="-0.499984740745262"/>
      <name val="Arial"/>
      <family val="2"/>
    </font>
    <font>
      <b/>
      <sz val="9"/>
      <name val="Arial"/>
      <family val="2"/>
    </font>
    <font>
      <sz val="10"/>
      <color rgb="FFFF0000"/>
      <name val="Arial"/>
      <family val="2"/>
    </font>
    <font>
      <b/>
      <sz val="10"/>
      <color rgb="FFFF0000"/>
      <name val="Arial"/>
      <family val="2"/>
    </font>
    <font>
      <b/>
      <u/>
      <sz val="8"/>
      <color rgb="FFFF0000"/>
      <name val="Arial"/>
      <family val="2"/>
    </font>
    <font>
      <b/>
      <sz val="8"/>
      <color rgb="FFFF0000"/>
      <name val="Arial"/>
      <family val="2"/>
    </font>
    <font>
      <i/>
      <sz val="10"/>
      <name val="Arial"/>
      <family val="2"/>
    </font>
    <font>
      <b/>
      <i/>
      <sz val="9"/>
      <color theme="6" tint="-0.499984740745262"/>
      <name val="Arial"/>
      <family val="2"/>
    </font>
    <font>
      <b/>
      <i/>
      <sz val="10"/>
      <color theme="6" tint="-0.499984740745262"/>
      <name val="Arial"/>
      <family val="2"/>
    </font>
    <font>
      <sz val="9"/>
      <name val="Arial"/>
      <family val="2"/>
    </font>
  </fonts>
  <fills count="17">
    <fill>
      <patternFill patternType="none"/>
    </fill>
    <fill>
      <patternFill patternType="gray125"/>
    </fill>
    <fill>
      <patternFill patternType="solid">
        <fgColor indexed="22"/>
        <bgColor indexed="31"/>
      </patternFill>
    </fill>
    <fill>
      <patternFill patternType="solid">
        <fgColor indexed="9"/>
        <bgColor indexed="26"/>
      </patternFill>
    </fill>
    <fill>
      <patternFill patternType="solid">
        <fgColor indexed="13"/>
        <bgColor indexed="34"/>
      </patternFill>
    </fill>
    <fill>
      <patternFill patternType="solid">
        <fgColor rgb="FFFFC000"/>
        <bgColor indexed="64"/>
      </patternFill>
    </fill>
    <fill>
      <patternFill patternType="solid">
        <fgColor rgb="FFFFFF00"/>
        <bgColor indexed="64"/>
      </patternFill>
    </fill>
    <fill>
      <patternFill patternType="solid">
        <fgColor rgb="FFFFFF00"/>
        <bgColor indexed="31"/>
      </patternFill>
    </fill>
    <fill>
      <patternFill patternType="solid">
        <fgColor theme="6" tint="0.39997558519241921"/>
        <bgColor indexed="64"/>
      </patternFill>
    </fill>
    <fill>
      <patternFill patternType="solid">
        <fgColor theme="6" tint="0.39997558519241921"/>
        <bgColor indexed="31"/>
      </patternFill>
    </fill>
    <fill>
      <patternFill patternType="solid">
        <fgColor theme="0" tint="-0.249977111117893"/>
        <bgColor indexed="31"/>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34"/>
      </patternFill>
    </fill>
    <fill>
      <patternFill patternType="solid">
        <fgColor theme="9" tint="0.79998168889431442"/>
        <bgColor indexed="64"/>
      </patternFill>
    </fill>
    <fill>
      <patternFill patternType="solid">
        <fgColor rgb="FFFDE9D9"/>
        <bgColor rgb="FF000000"/>
      </patternFill>
    </fill>
  </fills>
  <borders count="77">
    <border>
      <left/>
      <right/>
      <top/>
      <bottom/>
      <diagonal/>
    </border>
    <border>
      <left style="medium">
        <color indexed="8"/>
      </left>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top/>
      <bottom style="thin">
        <color indexed="8"/>
      </bottom>
      <diagonal/>
    </border>
    <border>
      <left/>
      <right/>
      <top/>
      <bottom style="medium">
        <color indexed="8"/>
      </bottom>
      <diagonal/>
    </border>
    <border>
      <left/>
      <right/>
      <top/>
      <bottom style="hair">
        <color indexed="16"/>
      </bottom>
      <diagonal/>
    </border>
    <border>
      <left style="hair">
        <color indexed="16"/>
      </left>
      <right/>
      <top/>
      <bottom/>
      <diagonal/>
    </border>
    <border>
      <left style="hair">
        <color indexed="16"/>
      </left>
      <right style="hair">
        <color indexed="16"/>
      </right>
      <top/>
      <bottom style="hair">
        <color indexed="16"/>
      </bottom>
      <diagonal/>
    </border>
    <border>
      <left style="hair">
        <color indexed="16"/>
      </left>
      <right style="hair">
        <color indexed="16"/>
      </right>
      <top style="hair">
        <color indexed="16"/>
      </top>
      <bottom style="hair">
        <color indexed="16"/>
      </bottom>
      <diagonal/>
    </border>
    <border>
      <left style="hair">
        <color indexed="16"/>
      </left>
      <right/>
      <top/>
      <bottom style="hair">
        <color indexed="16"/>
      </bottom>
      <diagonal/>
    </border>
    <border>
      <left/>
      <right/>
      <top style="hair">
        <color indexed="16"/>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top style="medium">
        <color indexed="8"/>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8"/>
      </left>
      <right style="medium">
        <color indexed="64"/>
      </right>
      <top style="medium">
        <color indexed="8"/>
      </top>
      <bottom style="medium">
        <color indexed="8"/>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bottom style="medium">
        <color indexed="8"/>
      </bottom>
      <diagonal/>
    </border>
    <border>
      <left style="hair">
        <color indexed="16"/>
      </left>
      <right style="hair">
        <color indexed="16"/>
      </right>
      <top style="hair">
        <color indexed="16"/>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8"/>
      </top>
      <bottom style="medium">
        <color indexed="8"/>
      </bottom>
      <diagonal/>
    </border>
    <border>
      <left/>
      <right style="medium">
        <color indexed="64"/>
      </right>
      <top style="medium">
        <color indexed="8"/>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8"/>
      </top>
      <bottom style="medium">
        <color indexed="8"/>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8"/>
      </bottom>
      <diagonal/>
    </border>
    <border>
      <left style="thin">
        <color indexed="8"/>
      </left>
      <right style="medium">
        <color indexed="64"/>
      </right>
      <top/>
      <bottom style="thin">
        <color indexed="8"/>
      </bottom>
      <diagonal/>
    </border>
    <border>
      <left style="medium">
        <color indexed="64"/>
      </left>
      <right style="thin">
        <color indexed="8"/>
      </right>
      <top/>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Dashed">
        <color indexed="64"/>
      </right>
      <top style="medium">
        <color indexed="64"/>
      </top>
      <bottom style="medium">
        <color indexed="64"/>
      </bottom>
      <diagonal/>
    </border>
    <border>
      <left/>
      <right style="mediumDashed">
        <color indexed="64"/>
      </right>
      <top style="medium">
        <color indexed="64"/>
      </top>
      <bottom/>
      <diagonal/>
    </border>
    <border>
      <left/>
      <right style="mediumDashed">
        <color indexed="64"/>
      </right>
      <top/>
      <bottom/>
      <diagonal/>
    </border>
    <border>
      <left style="medium">
        <color indexed="8"/>
      </left>
      <right style="mediumDashed">
        <color indexed="64"/>
      </right>
      <top style="medium">
        <color indexed="8"/>
      </top>
      <bottom style="medium">
        <color indexed="64"/>
      </bottom>
      <diagonal/>
    </border>
    <border>
      <left/>
      <right style="mediumDashed">
        <color indexed="64"/>
      </right>
      <top/>
      <bottom style="medium">
        <color indexed="64"/>
      </bottom>
      <diagonal/>
    </border>
    <border>
      <left/>
      <right style="mediumDashed">
        <color indexed="64"/>
      </right>
      <top/>
      <bottom style="medium">
        <color indexed="8"/>
      </bottom>
      <diagonal/>
    </border>
    <border>
      <left style="medium">
        <color indexed="8"/>
      </left>
      <right style="mediumDashed">
        <color indexed="64"/>
      </right>
      <top style="medium">
        <color indexed="64"/>
      </top>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Dashed">
        <color indexed="64"/>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s>
  <cellStyleXfs count="6">
    <xf numFmtId="0" fontId="0" fillId="0" borderId="0"/>
    <xf numFmtId="173" fontId="8" fillId="0" borderId="0" applyFill="0" applyBorder="0" applyAlignment="0" applyProtection="0"/>
    <xf numFmtId="164" fontId="8" fillId="0" borderId="0" applyFill="0" applyBorder="0" applyAlignment="0" applyProtection="0"/>
    <xf numFmtId="0" fontId="8" fillId="0" borderId="0"/>
    <xf numFmtId="9" fontId="8" fillId="0" borderId="0" applyFill="0" applyBorder="0" applyAlignment="0" applyProtection="0"/>
    <xf numFmtId="0" fontId="24" fillId="0" borderId="0"/>
  </cellStyleXfs>
  <cellXfs count="443">
    <xf numFmtId="0" fontId="0" fillId="0" borderId="0" xfId="0"/>
    <xf numFmtId="0" fontId="4" fillId="3" borderId="0" xfId="0" applyFont="1" applyFill="1" applyAlignment="1">
      <alignment horizontal="left"/>
    </xf>
    <xf numFmtId="0" fontId="4" fillId="3" borderId="6" xfId="0" applyFont="1" applyFill="1" applyBorder="1" applyAlignment="1">
      <alignment horizontal="left"/>
    </xf>
    <xf numFmtId="0" fontId="4" fillId="3" borderId="6" xfId="0" applyFont="1" applyFill="1" applyBorder="1"/>
    <xf numFmtId="0" fontId="4" fillId="3" borderId="0" xfId="0" applyFont="1" applyFill="1"/>
    <xf numFmtId="0" fontId="5" fillId="3" borderId="0" xfId="0" applyFont="1" applyFill="1" applyAlignment="1">
      <alignment horizontal="center"/>
    </xf>
    <xf numFmtId="0" fontId="6" fillId="3" borderId="7" xfId="0" applyFont="1" applyFill="1" applyBorder="1" applyAlignment="1">
      <alignment horizontal="left"/>
    </xf>
    <xf numFmtId="0" fontId="6" fillId="3" borderId="0" xfId="0" applyFont="1" applyFill="1" applyAlignment="1">
      <alignment horizontal="right"/>
    </xf>
    <xf numFmtId="168" fontId="4" fillId="2" borderId="8" xfId="2" applyNumberFormat="1" applyFont="1" applyFill="1" applyBorder="1" applyAlignment="1" applyProtection="1">
      <alignment horizontal="right"/>
      <protection locked="0"/>
    </xf>
    <xf numFmtId="164" fontId="4" fillId="2" borderId="8" xfId="2" applyFont="1" applyFill="1" applyBorder="1" applyAlignment="1">
      <alignment horizontal="right"/>
    </xf>
    <xf numFmtId="164" fontId="4" fillId="3" borderId="0" xfId="2" applyFont="1" applyFill="1" applyAlignment="1">
      <alignment horizontal="right"/>
    </xf>
    <xf numFmtId="181" fontId="4" fillId="2" borderId="9" xfId="0" applyNumberFormat="1" applyFont="1" applyFill="1" applyBorder="1" applyAlignment="1" applyProtection="1">
      <alignment horizontal="right"/>
      <protection locked="0"/>
    </xf>
    <xf numFmtId="182" fontId="4" fillId="2" borderId="9" xfId="0" applyNumberFormat="1" applyFont="1" applyFill="1" applyBorder="1" applyAlignment="1">
      <alignment horizontal="right"/>
    </xf>
    <xf numFmtId="182" fontId="4" fillId="3" borderId="0" xfId="0" applyNumberFormat="1" applyFont="1" applyFill="1" applyAlignment="1">
      <alignment horizontal="right"/>
    </xf>
    <xf numFmtId="182" fontId="4" fillId="2" borderId="9" xfId="0" applyNumberFormat="1" applyFont="1" applyFill="1" applyBorder="1" applyAlignment="1" applyProtection="1">
      <alignment horizontal="right"/>
      <protection locked="0"/>
    </xf>
    <xf numFmtId="14" fontId="4" fillId="2" borderId="9" xfId="0" applyNumberFormat="1" applyFont="1" applyFill="1" applyBorder="1" applyAlignment="1" applyProtection="1">
      <alignment horizontal="right"/>
      <protection locked="0"/>
    </xf>
    <xf numFmtId="0" fontId="6" fillId="3" borderId="10" xfId="0" applyFont="1" applyFill="1" applyBorder="1" applyAlignment="1">
      <alignment horizontal="left"/>
    </xf>
    <xf numFmtId="0" fontId="6" fillId="3" borderId="6" xfId="0" applyFont="1" applyFill="1" applyBorder="1" applyAlignment="1">
      <alignment horizontal="right"/>
    </xf>
    <xf numFmtId="164" fontId="4" fillId="2" borderId="9" xfId="2" applyFont="1" applyFill="1" applyBorder="1" applyAlignment="1" applyProtection="1">
      <alignment horizontal="right"/>
      <protection locked="0"/>
    </xf>
    <xf numFmtId="0" fontId="5" fillId="3" borderId="0" xfId="0" applyFont="1" applyFill="1" applyAlignment="1">
      <alignment horizontal="right"/>
    </xf>
    <xf numFmtId="0" fontId="4" fillId="3" borderId="11" xfId="0" applyFont="1" applyFill="1" applyBorder="1" applyAlignment="1" applyProtection="1">
      <alignment horizontal="left"/>
      <protection locked="0"/>
    </xf>
    <xf numFmtId="0" fontId="5" fillId="3" borderId="0" xfId="0" applyFont="1" applyFill="1" applyAlignment="1">
      <alignment horizontal="left" wrapText="1"/>
    </xf>
    <xf numFmtId="0" fontId="5" fillId="3" borderId="0" xfId="0" applyFont="1" applyFill="1" applyAlignment="1">
      <alignment horizontal="right" wrapText="1"/>
    </xf>
    <xf numFmtId="0" fontId="0" fillId="3" borderId="6" xfId="0" applyFill="1" applyBorder="1" applyAlignment="1">
      <alignment horizontal="left"/>
    </xf>
    <xf numFmtId="0" fontId="1" fillId="3" borderId="6" xfId="0" applyFont="1" applyFill="1" applyBorder="1" applyAlignment="1">
      <alignment horizontal="left" wrapText="1" indent="2"/>
    </xf>
    <xf numFmtId="0" fontId="1" fillId="3" borderId="6" xfId="0" applyFont="1" applyFill="1" applyBorder="1" applyAlignment="1">
      <alignment horizontal="left" wrapText="1" indent="3"/>
    </xf>
    <xf numFmtId="0" fontId="7" fillId="3" borderId="0" xfId="0" applyFont="1" applyFill="1" applyAlignment="1">
      <alignment horizontal="left"/>
    </xf>
    <xf numFmtId="14" fontId="7" fillId="3" borderId="0" xfId="0" applyNumberFormat="1" applyFont="1" applyFill="1" applyAlignment="1">
      <alignment horizontal="right"/>
    </xf>
    <xf numFmtId="164" fontId="7" fillId="3" borderId="0" xfId="2" applyFont="1" applyFill="1" applyAlignment="1">
      <alignment horizontal="right"/>
    </xf>
    <xf numFmtId="39" fontId="7" fillId="3" borderId="0" xfId="2" applyNumberFormat="1" applyFont="1" applyFill="1" applyAlignment="1">
      <alignment horizontal="right"/>
    </xf>
    <xf numFmtId="173" fontId="7" fillId="3" borderId="0" xfId="2" applyNumberFormat="1" applyFont="1" applyFill="1" applyAlignment="1">
      <alignment horizontal="right"/>
    </xf>
    <xf numFmtId="0" fontId="10" fillId="0" borderId="0" xfId="0" applyFont="1"/>
    <xf numFmtId="0" fontId="13" fillId="0" borderId="0" xfId="0" applyFont="1"/>
    <xf numFmtId="0" fontId="14" fillId="0" borderId="0" xfId="0" applyFont="1"/>
    <xf numFmtId="165" fontId="10" fillId="0" borderId="0" xfId="2" applyNumberFormat="1" applyFont="1"/>
    <xf numFmtId="169" fontId="10" fillId="0" borderId="0" xfId="0" applyNumberFormat="1" applyFont="1"/>
    <xf numFmtId="0" fontId="13" fillId="0" borderId="0" xfId="0" applyFont="1" applyAlignment="1">
      <alignment horizontal="right"/>
    </xf>
    <xf numFmtId="165" fontId="13" fillId="0" borderId="0" xfId="2" applyNumberFormat="1" applyFont="1"/>
    <xf numFmtId="169" fontId="13" fillId="0" borderId="0" xfId="0" applyNumberFormat="1" applyFont="1"/>
    <xf numFmtId="0" fontId="2" fillId="0" borderId="34" xfId="3" applyFont="1" applyBorder="1"/>
    <xf numFmtId="0" fontId="17" fillId="0" borderId="46" xfId="0" applyFont="1" applyBorder="1"/>
    <xf numFmtId="0" fontId="17" fillId="0" borderId="47" xfId="0" applyFont="1" applyBorder="1"/>
    <xf numFmtId="0" fontId="17" fillId="0" borderId="47" xfId="0" applyFont="1" applyBorder="1" applyAlignment="1">
      <alignment horizontal="right"/>
    </xf>
    <xf numFmtId="0" fontId="2" fillId="0" borderId="0" xfId="0" applyFont="1"/>
    <xf numFmtId="0" fontId="2" fillId="0" borderId="0" xfId="0" applyFont="1" applyAlignment="1">
      <alignment horizontal="right"/>
    </xf>
    <xf numFmtId="0" fontId="17" fillId="0" borderId="0" xfId="0" applyFont="1"/>
    <xf numFmtId="168" fontId="2" fillId="0" borderId="0" xfId="0" applyNumberFormat="1" applyFont="1" applyAlignment="1">
      <alignment horizontal="right"/>
    </xf>
    <xf numFmtId="1" fontId="2" fillId="0" borderId="0" xfId="0" applyNumberFormat="1" applyFont="1"/>
    <xf numFmtId="165" fontId="2" fillId="0" borderId="0" xfId="2" applyNumberFormat="1" applyFont="1"/>
    <xf numFmtId="0" fontId="17" fillId="0" borderId="16" xfId="0" applyFont="1" applyBorder="1"/>
    <xf numFmtId="0" fontId="2" fillId="0" borderId="38" xfId="0" applyFont="1" applyBorder="1"/>
    <xf numFmtId="168" fontId="17" fillId="0" borderId="0" xfId="0" applyNumberFormat="1" applyFont="1" applyAlignment="1">
      <alignment horizontal="center"/>
    </xf>
    <xf numFmtId="168" fontId="2" fillId="0" borderId="0" xfId="0" applyNumberFormat="1" applyFont="1"/>
    <xf numFmtId="0" fontId="2" fillId="0" borderId="0" xfId="0" applyFont="1" applyAlignment="1">
      <alignment wrapText="1"/>
    </xf>
    <xf numFmtId="164" fontId="17" fillId="2" borderId="0" xfId="2" applyFont="1" applyFill="1" applyAlignment="1">
      <alignment horizontal="right"/>
    </xf>
    <xf numFmtId="0" fontId="17" fillId="2" borderId="0" xfId="2" applyNumberFormat="1" applyFont="1" applyFill="1" applyAlignment="1">
      <alignment horizontal="right"/>
    </xf>
    <xf numFmtId="172" fontId="2" fillId="0" borderId="0" xfId="0" applyNumberFormat="1" applyFont="1"/>
    <xf numFmtId="0" fontId="17" fillId="0" borderId="0" xfId="0" applyFont="1" applyAlignment="1">
      <alignment horizontal="center"/>
    </xf>
    <xf numFmtId="169" fontId="17" fillId="0" borderId="0" xfId="0" applyNumberFormat="1" applyFont="1" applyAlignment="1">
      <alignment horizontal="center"/>
    </xf>
    <xf numFmtId="0" fontId="17" fillId="2" borderId="16" xfId="0" applyFont="1" applyFill="1" applyBorder="1"/>
    <xf numFmtId="0" fontId="17" fillId="2" borderId="0" xfId="0" applyFont="1" applyFill="1" applyAlignment="1">
      <alignment horizontal="right"/>
    </xf>
    <xf numFmtId="9" fontId="2" fillId="0" borderId="0" xfId="0" applyNumberFormat="1" applyFont="1"/>
    <xf numFmtId="168" fontId="17" fillId="0" borderId="0" xfId="0" applyNumberFormat="1" applyFont="1"/>
    <xf numFmtId="9" fontId="17" fillId="0" borderId="0" xfId="0" applyNumberFormat="1" applyFont="1" applyAlignment="1">
      <alignment horizontal="center"/>
    </xf>
    <xf numFmtId="169" fontId="2" fillId="0" borderId="0" xfId="4" applyNumberFormat="1" applyFont="1"/>
    <xf numFmtId="169" fontId="2" fillId="0" borderId="0" xfId="0" applyNumberFormat="1" applyFont="1" applyAlignment="1">
      <alignment horizontal="right"/>
    </xf>
    <xf numFmtId="169" fontId="17" fillId="0" borderId="0" xfId="0" applyNumberFormat="1" applyFont="1"/>
    <xf numFmtId="167" fontId="2" fillId="0" borderId="0" xfId="0" applyNumberFormat="1" applyFont="1"/>
    <xf numFmtId="183" fontId="2" fillId="0" borderId="0" xfId="0" applyNumberFormat="1" applyFont="1"/>
    <xf numFmtId="0" fontId="17" fillId="0" borderId="0" xfId="0" applyFont="1" applyAlignment="1">
      <alignment horizontal="right"/>
    </xf>
    <xf numFmtId="176" fontId="2" fillId="0" borderId="0" xfId="0" applyNumberFormat="1" applyFont="1"/>
    <xf numFmtId="0" fontId="2" fillId="5" borderId="0" xfId="0" applyFont="1" applyFill="1" applyAlignment="1">
      <alignment horizontal="left"/>
    </xf>
    <xf numFmtId="169" fontId="2" fillId="0" borderId="5" xfId="0" applyNumberFormat="1" applyFont="1" applyBorder="1" applyAlignment="1">
      <alignment horizontal="right"/>
    </xf>
    <xf numFmtId="164" fontId="17" fillId="2" borderId="0" xfId="2" applyFont="1" applyFill="1"/>
    <xf numFmtId="10" fontId="2" fillId="0" borderId="0" xfId="0" applyNumberFormat="1" applyFont="1" applyAlignment="1">
      <alignment horizontal="right"/>
    </xf>
    <xf numFmtId="172" fontId="2" fillId="0" borderId="0" xfId="0" applyNumberFormat="1" applyFont="1" applyAlignment="1">
      <alignment horizontal="right"/>
    </xf>
    <xf numFmtId="10" fontId="17" fillId="0" borderId="0" xfId="0" applyNumberFormat="1" applyFont="1"/>
    <xf numFmtId="177" fontId="2" fillId="0" borderId="0" xfId="0" applyNumberFormat="1" applyFont="1"/>
    <xf numFmtId="0" fontId="17" fillId="4" borderId="21" xfId="0" applyFont="1" applyFill="1" applyBorder="1" applyAlignment="1">
      <alignment horizontal="center"/>
    </xf>
    <xf numFmtId="168" fontId="17" fillId="4" borderId="21" xfId="0" applyNumberFormat="1" applyFont="1" applyFill="1" applyBorder="1" applyAlignment="1">
      <alignment horizontal="center"/>
    </xf>
    <xf numFmtId="9" fontId="2" fillId="0" borderId="0" xfId="4" applyFont="1"/>
    <xf numFmtId="169" fontId="2" fillId="0" borderId="0" xfId="0" applyNumberFormat="1" applyFont="1"/>
    <xf numFmtId="0" fontId="2" fillId="0" borderId="22" xfId="0" applyFont="1" applyBorder="1" applyAlignment="1">
      <alignment horizontal="center"/>
    </xf>
    <xf numFmtId="0" fontId="19" fillId="2" borderId="3" xfId="0" applyFont="1" applyFill="1" applyBorder="1" applyAlignment="1">
      <alignment horizontal="center"/>
    </xf>
    <xf numFmtId="0" fontId="19" fillId="2" borderId="2" xfId="0" applyFont="1" applyFill="1" applyBorder="1" applyAlignment="1">
      <alignment horizontal="center"/>
    </xf>
    <xf numFmtId="0" fontId="17" fillId="0" borderId="23" xfId="0" applyFont="1" applyBorder="1" applyAlignment="1">
      <alignment horizontal="left"/>
    </xf>
    <xf numFmtId="169" fontId="17" fillId="0" borderId="12" xfId="0" applyNumberFormat="1" applyFont="1" applyBorder="1" applyAlignment="1">
      <alignment horizontal="right"/>
    </xf>
    <xf numFmtId="169" fontId="17" fillId="0" borderId="14" xfId="0" applyNumberFormat="1" applyFont="1" applyBorder="1" applyAlignment="1">
      <alignment horizontal="right"/>
    </xf>
    <xf numFmtId="169" fontId="17" fillId="0" borderId="22" xfId="0" applyNumberFormat="1" applyFont="1" applyBorder="1"/>
    <xf numFmtId="169" fontId="17" fillId="0" borderId="22" xfId="0" applyNumberFormat="1" applyFont="1" applyBorder="1" applyAlignment="1">
      <alignment horizontal="right"/>
    </xf>
    <xf numFmtId="9" fontId="2" fillId="0" borderId="0" xfId="0" applyNumberFormat="1" applyFont="1" applyAlignment="1">
      <alignment horizontal="right"/>
    </xf>
    <xf numFmtId="177" fontId="17" fillId="0" borderId="16" xfId="0" applyNumberFormat="1" applyFont="1" applyBorder="1" applyAlignment="1">
      <alignment horizontal="center"/>
    </xf>
    <xf numFmtId="177" fontId="17" fillId="0" borderId="17" xfId="0" applyNumberFormat="1" applyFont="1" applyBorder="1" applyAlignment="1">
      <alignment horizontal="center"/>
    </xf>
    <xf numFmtId="177" fontId="17" fillId="0" borderId="24" xfId="0" applyNumberFormat="1" applyFont="1" applyBorder="1"/>
    <xf numFmtId="9" fontId="17" fillId="4" borderId="21" xfId="0" applyNumberFormat="1" applyFont="1" applyFill="1" applyBorder="1" applyAlignment="1">
      <alignment horizontal="center"/>
    </xf>
    <xf numFmtId="9" fontId="2" fillId="0" borderId="21" xfId="4" applyFont="1" applyBorder="1"/>
    <xf numFmtId="0" fontId="2" fillId="0" borderId="21" xfId="0" applyFont="1" applyBorder="1"/>
    <xf numFmtId="0" fontId="2" fillId="0" borderId="25" xfId="0" applyFont="1" applyBorder="1"/>
    <xf numFmtId="0" fontId="2" fillId="0" borderId="23" xfId="0" applyFont="1" applyBorder="1"/>
    <xf numFmtId="0" fontId="2" fillId="0" borderId="26" xfId="0" applyFont="1" applyBorder="1"/>
    <xf numFmtId="0" fontId="17" fillId="0" borderId="23" xfId="0" applyFont="1" applyBorder="1"/>
    <xf numFmtId="168" fontId="2" fillId="0" borderId="0" xfId="1" applyNumberFormat="1" applyFont="1" applyAlignment="1">
      <alignment horizontal="right" indent="1"/>
    </xf>
    <xf numFmtId="177" fontId="17" fillId="0" borderId="19" xfId="0" applyNumberFormat="1" applyFont="1" applyBorder="1"/>
    <xf numFmtId="169" fontId="2" fillId="0" borderId="15" xfId="4" applyNumberFormat="1" applyFont="1" applyBorder="1"/>
    <xf numFmtId="0" fontId="19" fillId="0" borderId="0" xfId="0" applyFont="1" applyAlignment="1">
      <alignment horizontal="center"/>
    </xf>
    <xf numFmtId="168" fontId="2" fillId="0" borderId="25" xfId="1" applyNumberFormat="1" applyFont="1" applyBorder="1" applyAlignment="1">
      <alignment horizontal="right" indent="1"/>
    </xf>
    <xf numFmtId="9" fontId="2" fillId="0" borderId="25" xfId="0" applyNumberFormat="1" applyFont="1" applyBorder="1" applyAlignment="1">
      <alignment horizontal="left"/>
    </xf>
    <xf numFmtId="0" fontId="19" fillId="2" borderId="14" xfId="0" applyFont="1" applyFill="1" applyBorder="1" applyAlignment="1">
      <alignment horizontal="center"/>
    </xf>
    <xf numFmtId="37" fontId="2" fillId="0" borderId="0" xfId="0" applyNumberFormat="1" applyFont="1"/>
    <xf numFmtId="9" fontId="2" fillId="0" borderId="0" xfId="4" applyFont="1" applyAlignment="1">
      <alignment horizontal="right"/>
    </xf>
    <xf numFmtId="169" fontId="17" fillId="0" borderId="28" xfId="0" applyNumberFormat="1" applyFont="1" applyBorder="1" applyAlignment="1">
      <alignment horizontal="right"/>
    </xf>
    <xf numFmtId="0" fontId="2" fillId="0" borderId="0" xfId="0" applyFont="1" applyAlignment="1">
      <alignment horizontal="center"/>
    </xf>
    <xf numFmtId="168" fontId="2" fillId="0" borderId="19" xfId="0" applyNumberFormat="1" applyFont="1" applyBorder="1"/>
    <xf numFmtId="177" fontId="17" fillId="0" borderId="30" xfId="0" applyNumberFormat="1" applyFont="1" applyBorder="1"/>
    <xf numFmtId="177" fontId="17" fillId="0" borderId="0" xfId="0" applyNumberFormat="1" applyFont="1"/>
    <xf numFmtId="39" fontId="2" fillId="0" borderId="0" xfId="0" applyNumberFormat="1" applyFont="1"/>
    <xf numFmtId="0" fontId="2" fillId="0" borderId="5" xfId="0" applyFont="1" applyBorder="1"/>
    <xf numFmtId="9" fontId="2" fillId="0" borderId="5" xfId="0" applyNumberFormat="1" applyFont="1" applyBorder="1" applyAlignment="1">
      <alignment horizontal="right"/>
    </xf>
    <xf numFmtId="0" fontId="2" fillId="2" borderId="31" xfId="0" applyFont="1" applyFill="1" applyBorder="1"/>
    <xf numFmtId="0" fontId="2" fillId="0" borderId="20" xfId="0" applyFont="1" applyBorder="1" applyAlignment="1">
      <alignment horizontal="right"/>
    </xf>
    <xf numFmtId="169" fontId="2" fillId="0" borderId="20" xfId="0" applyNumberFormat="1" applyFont="1" applyBorder="1" applyAlignment="1">
      <alignment horizontal="right"/>
    </xf>
    <xf numFmtId="0" fontId="17" fillId="2" borderId="12" xfId="0" applyFont="1" applyFill="1" applyBorder="1"/>
    <xf numFmtId="37" fontId="2" fillId="2" borderId="12" xfId="0" applyNumberFormat="1" applyFont="1" applyFill="1" applyBorder="1"/>
    <xf numFmtId="37" fontId="2" fillId="2" borderId="32" xfId="0" applyNumberFormat="1" applyFont="1" applyFill="1" applyBorder="1"/>
    <xf numFmtId="37" fontId="2" fillId="2" borderId="16" xfId="0" applyNumberFormat="1" applyFont="1" applyFill="1" applyBorder="1"/>
    <xf numFmtId="37" fontId="2" fillId="2" borderId="23" xfId="0" applyNumberFormat="1" applyFont="1" applyFill="1" applyBorder="1"/>
    <xf numFmtId="40" fontId="2" fillId="0" borderId="0" xfId="2" applyNumberFormat="1" applyFont="1"/>
    <xf numFmtId="0" fontId="17" fillId="2" borderId="18" xfId="0" applyFont="1" applyFill="1" applyBorder="1"/>
    <xf numFmtId="37" fontId="2" fillId="2" borderId="18" xfId="0" applyNumberFormat="1" applyFont="1" applyFill="1" applyBorder="1"/>
    <xf numFmtId="37" fontId="2" fillId="2" borderId="19" xfId="0" applyNumberFormat="1" applyFont="1" applyFill="1" applyBorder="1"/>
    <xf numFmtId="179" fontId="2" fillId="0" borderId="0" xfId="0" applyNumberFormat="1" applyFont="1"/>
    <xf numFmtId="180" fontId="2" fillId="0" borderId="0" xfId="0" applyNumberFormat="1" applyFont="1" applyAlignment="1">
      <alignment horizontal="center"/>
    </xf>
    <xf numFmtId="169" fontId="2" fillId="2" borderId="19" xfId="0" applyNumberFormat="1" applyFont="1" applyFill="1" applyBorder="1"/>
    <xf numFmtId="169" fontId="2" fillId="2" borderId="15" xfId="0" applyNumberFormat="1" applyFont="1" applyFill="1" applyBorder="1"/>
    <xf numFmtId="0" fontId="17" fillId="2" borderId="21" xfId="0" applyFont="1" applyFill="1" applyBorder="1"/>
    <xf numFmtId="179" fontId="17" fillId="2" borderId="21" xfId="0" applyNumberFormat="1" applyFont="1" applyFill="1" applyBorder="1"/>
    <xf numFmtId="179" fontId="2" fillId="2" borderId="21" xfId="0" applyNumberFormat="1" applyFont="1" applyFill="1" applyBorder="1"/>
    <xf numFmtId="171" fontId="2" fillId="2" borderId="21" xfId="0" applyNumberFormat="1" applyFont="1" applyFill="1" applyBorder="1"/>
    <xf numFmtId="171" fontId="2" fillId="2" borderId="31" xfId="0" applyNumberFormat="1" applyFont="1" applyFill="1" applyBorder="1"/>
    <xf numFmtId="171" fontId="17" fillId="2" borderId="21" xfId="0" applyNumberFormat="1" applyFont="1" applyFill="1" applyBorder="1"/>
    <xf numFmtId="0" fontId="17" fillId="2" borderId="23" xfId="0" applyFont="1" applyFill="1" applyBorder="1"/>
    <xf numFmtId="0" fontId="2" fillId="2" borderId="16" xfId="0" applyFont="1" applyFill="1" applyBorder="1"/>
    <xf numFmtId="0" fontId="2" fillId="2" borderId="0" xfId="0" applyFont="1" applyFill="1"/>
    <xf numFmtId="171" fontId="2" fillId="0" borderId="0" xfId="0" applyNumberFormat="1" applyFont="1"/>
    <xf numFmtId="0" fontId="17" fillId="2" borderId="19" xfId="0" applyFont="1" applyFill="1" applyBorder="1"/>
    <xf numFmtId="0" fontId="2" fillId="2" borderId="18" xfId="0" applyFont="1" applyFill="1" applyBorder="1"/>
    <xf numFmtId="0" fontId="2" fillId="2" borderId="4" xfId="0" applyFont="1" applyFill="1" applyBorder="1"/>
    <xf numFmtId="0" fontId="2" fillId="0" borderId="27" xfId="0" applyFont="1" applyBorder="1"/>
    <xf numFmtId="171" fontId="17" fillId="2" borderId="2" xfId="0" applyNumberFormat="1" applyFont="1" applyFill="1" applyBorder="1"/>
    <xf numFmtId="180" fontId="2" fillId="0" borderId="0" xfId="2" applyNumberFormat="1" applyFont="1" applyAlignment="1">
      <alignment horizontal="center"/>
    </xf>
    <xf numFmtId="0" fontId="2" fillId="0" borderId="29" xfId="0" applyFont="1" applyBorder="1"/>
    <xf numFmtId="0" fontId="17" fillId="0" borderId="12" xfId="0" applyFont="1" applyBorder="1" applyAlignment="1">
      <alignment horizontal="left"/>
    </xf>
    <xf numFmtId="169" fontId="17" fillId="4" borderId="33" xfId="0" applyNumberFormat="1" applyFont="1" applyFill="1" applyBorder="1"/>
    <xf numFmtId="169" fontId="17" fillId="0" borderId="13" xfId="0" applyNumberFormat="1" applyFont="1" applyBorder="1"/>
    <xf numFmtId="0" fontId="2" fillId="0" borderId="13" xfId="0" applyFont="1" applyBorder="1"/>
    <xf numFmtId="0" fontId="2" fillId="0" borderId="14" xfId="0" applyFont="1" applyBorder="1"/>
    <xf numFmtId="38" fontId="2" fillId="0" borderId="16" xfId="0" applyNumberFormat="1" applyFont="1" applyBorder="1"/>
    <xf numFmtId="37" fontId="2" fillId="0" borderId="17" xfId="0" applyNumberFormat="1" applyFont="1" applyBorder="1"/>
    <xf numFmtId="0" fontId="2" fillId="0" borderId="18" xfId="0" applyFont="1" applyBorder="1"/>
    <xf numFmtId="169" fontId="2" fillId="0" borderId="4" xfId="4" applyNumberFormat="1" applyFont="1" applyBorder="1"/>
    <xf numFmtId="0" fontId="20" fillId="0" borderId="0" xfId="0" applyFont="1"/>
    <xf numFmtId="0" fontId="2" fillId="0" borderId="34" xfId="0" applyFont="1" applyBorder="1"/>
    <xf numFmtId="3" fontId="2" fillId="0" borderId="35" xfId="0" applyNumberFormat="1" applyFont="1" applyBorder="1" applyAlignment="1">
      <alignment horizontal="right"/>
    </xf>
    <xf numFmtId="0" fontId="17" fillId="0" borderId="48" xfId="0" applyFont="1" applyBorder="1" applyAlignment="1">
      <alignment horizontal="right"/>
    </xf>
    <xf numFmtId="1" fontId="2" fillId="0" borderId="35" xfId="0" applyNumberFormat="1" applyFont="1" applyBorder="1"/>
    <xf numFmtId="0" fontId="2" fillId="0" borderId="34" xfId="0" applyFont="1" applyBorder="1" applyAlignment="1">
      <alignment horizontal="right"/>
    </xf>
    <xf numFmtId="0" fontId="17" fillId="2" borderId="34" xfId="0" applyFont="1" applyFill="1" applyBorder="1" applyAlignment="1">
      <alignment wrapText="1"/>
    </xf>
    <xf numFmtId="168" fontId="17" fillId="2" borderId="35" xfId="0" applyNumberFormat="1" applyFont="1" applyFill="1" applyBorder="1" applyAlignment="1">
      <alignment horizontal="right"/>
    </xf>
    <xf numFmtId="0" fontId="17" fillId="2" borderId="37" xfId="0" applyFont="1" applyFill="1" applyBorder="1"/>
    <xf numFmtId="0" fontId="2" fillId="2" borderId="38" xfId="0" applyFont="1" applyFill="1" applyBorder="1"/>
    <xf numFmtId="0" fontId="17" fillId="2" borderId="38" xfId="0" applyFont="1" applyFill="1" applyBorder="1" applyAlignment="1">
      <alignment horizontal="right"/>
    </xf>
    <xf numFmtId="174" fontId="17" fillId="2" borderId="39" xfId="0" applyNumberFormat="1" applyFont="1" applyFill="1" applyBorder="1" applyAlignment="1">
      <alignment horizontal="right"/>
    </xf>
    <xf numFmtId="0" fontId="17" fillId="0" borderId="34" xfId="0" applyFont="1" applyBorder="1" applyAlignment="1">
      <alignment horizontal="right"/>
    </xf>
    <xf numFmtId="171" fontId="17" fillId="10" borderId="0" xfId="2" applyNumberFormat="1" applyFont="1" applyFill="1" applyAlignment="1">
      <alignment wrapText="1"/>
    </xf>
    <xf numFmtId="0" fontId="17" fillId="2" borderId="38" xfId="0" applyFont="1" applyFill="1" applyBorder="1"/>
    <xf numFmtId="0" fontId="17" fillId="0" borderId="34" xfId="3" applyFont="1" applyBorder="1" applyAlignment="1">
      <alignment vertical="center"/>
    </xf>
    <xf numFmtId="0" fontId="17" fillId="0" borderId="0" xfId="3" applyFont="1"/>
    <xf numFmtId="164" fontId="2" fillId="0" borderId="0" xfId="2" applyFont="1"/>
    <xf numFmtId="165" fontId="2" fillId="0" borderId="35" xfId="2" applyNumberFormat="1" applyFont="1" applyBorder="1"/>
    <xf numFmtId="0" fontId="2" fillId="0" borderId="0" xfId="3" applyFont="1"/>
    <xf numFmtId="0" fontId="2" fillId="5" borderId="0" xfId="0" applyFont="1" applyFill="1"/>
    <xf numFmtId="165" fontId="17" fillId="0" borderId="0" xfId="2" applyNumberFormat="1" applyFont="1"/>
    <xf numFmtId="0" fontId="17" fillId="2" borderId="0" xfId="3" applyFont="1" applyFill="1"/>
    <xf numFmtId="169" fontId="17" fillId="2" borderId="0" xfId="4" applyNumberFormat="1" applyFont="1" applyFill="1"/>
    <xf numFmtId="0" fontId="17" fillId="2" borderId="0" xfId="0" applyFont="1" applyFill="1"/>
    <xf numFmtId="169" fontId="2" fillId="2" borderId="0" xfId="4" applyNumberFormat="1" applyFont="1" applyFill="1"/>
    <xf numFmtId="0" fontId="17" fillId="0" borderId="0" xfId="3" applyFont="1" applyAlignment="1">
      <alignment horizontal="right"/>
    </xf>
    <xf numFmtId="0" fontId="17" fillId="0" borderId="34" xfId="3" applyFont="1" applyBorder="1"/>
    <xf numFmtId="10" fontId="2" fillId="0" borderId="0" xfId="0" applyNumberFormat="1" applyFont="1"/>
    <xf numFmtId="10" fontId="2" fillId="5" borderId="0" xfId="0" applyNumberFormat="1" applyFont="1" applyFill="1"/>
    <xf numFmtId="0" fontId="17" fillId="0" borderId="44" xfId="3" applyFont="1" applyBorder="1"/>
    <xf numFmtId="0" fontId="17" fillId="0" borderId="5" xfId="3" applyFont="1" applyBorder="1" applyAlignment="1">
      <alignment horizontal="right"/>
    </xf>
    <xf numFmtId="0" fontId="2" fillId="0" borderId="37" xfId="3" applyFont="1" applyBorder="1"/>
    <xf numFmtId="0" fontId="17" fillId="0" borderId="38" xfId="3" applyFont="1" applyBorder="1" applyAlignment="1">
      <alignment horizontal="right"/>
    </xf>
    <xf numFmtId="0" fontId="8" fillId="0" borderId="0" xfId="0" applyFont="1"/>
    <xf numFmtId="0" fontId="2" fillId="0" borderId="47" xfId="0" applyFont="1" applyBorder="1"/>
    <xf numFmtId="165" fontId="2" fillId="6" borderId="47" xfId="2" applyNumberFormat="1" applyFont="1" applyFill="1" applyBorder="1" applyAlignment="1">
      <alignment horizontal="right"/>
    </xf>
    <xf numFmtId="165" fontId="17" fillId="6" borderId="46" xfId="2" applyNumberFormat="1" applyFont="1" applyFill="1" applyBorder="1" applyAlignment="1">
      <alignment horizontal="right"/>
    </xf>
    <xf numFmtId="0" fontId="18" fillId="0" borderId="0" xfId="3" applyFont="1" applyAlignment="1">
      <alignment horizontal="left"/>
    </xf>
    <xf numFmtId="0" fontId="18" fillId="0" borderId="0" xfId="3" applyFont="1"/>
    <xf numFmtId="0" fontId="21" fillId="0" borderId="0" xfId="0" applyFont="1"/>
    <xf numFmtId="0" fontId="17" fillId="0" borderId="40" xfId="3" applyFont="1" applyBorder="1"/>
    <xf numFmtId="0" fontId="2" fillId="0" borderId="41" xfId="3" applyFont="1" applyBorder="1"/>
    <xf numFmtId="0" fontId="2" fillId="0" borderId="41" xfId="0" applyFont="1" applyBorder="1"/>
    <xf numFmtId="165" fontId="2" fillId="0" borderId="41" xfId="2" applyNumberFormat="1" applyFont="1" applyBorder="1"/>
    <xf numFmtId="167" fontId="2" fillId="2" borderId="0" xfId="0" applyNumberFormat="1" applyFont="1" applyFill="1" applyAlignment="1">
      <alignment horizontal="right"/>
    </xf>
    <xf numFmtId="167" fontId="2" fillId="13" borderId="0" xfId="0" applyNumberFormat="1" applyFont="1" applyFill="1" applyAlignment="1">
      <alignment horizontal="right"/>
    </xf>
    <xf numFmtId="169" fontId="2" fillId="2" borderId="0" xfId="0" applyNumberFormat="1" applyFont="1" applyFill="1" applyAlignment="1">
      <alignment horizontal="right"/>
    </xf>
    <xf numFmtId="175" fontId="2" fillId="0" borderId="0" xfId="0" applyNumberFormat="1" applyFont="1" applyAlignment="1">
      <alignment horizontal="right"/>
    </xf>
    <xf numFmtId="0" fontId="2" fillId="0" borderId="43" xfId="0" applyFont="1" applyBorder="1"/>
    <xf numFmtId="0" fontId="2" fillId="0" borderId="44" xfId="0" applyFont="1" applyBorder="1"/>
    <xf numFmtId="0" fontId="2" fillId="0" borderId="49" xfId="0" applyFont="1" applyBorder="1" applyAlignment="1">
      <alignment horizontal="right"/>
    </xf>
    <xf numFmtId="0" fontId="17" fillId="0" borderId="53" xfId="0" applyFont="1" applyBorder="1"/>
    <xf numFmtId="0" fontId="17" fillId="0" borderId="54" xfId="0" applyFont="1" applyBorder="1"/>
    <xf numFmtId="0" fontId="17" fillId="0" borderId="54" xfId="0" applyFont="1" applyBorder="1" applyAlignment="1">
      <alignment horizontal="right"/>
    </xf>
    <xf numFmtId="165" fontId="2" fillId="2" borderId="35" xfId="2" applyNumberFormat="1" applyFont="1" applyFill="1" applyBorder="1" applyAlignment="1">
      <alignment horizontal="right"/>
    </xf>
    <xf numFmtId="165" fontId="2" fillId="0" borderId="35" xfId="2" applyNumberFormat="1" applyFont="1" applyBorder="1" applyAlignment="1">
      <alignment horizontal="right"/>
    </xf>
    <xf numFmtId="165" fontId="2" fillId="0" borderId="59" xfId="2" applyNumberFormat="1" applyFont="1" applyBorder="1" applyAlignment="1">
      <alignment horizontal="right"/>
    </xf>
    <xf numFmtId="165" fontId="17" fillId="2" borderId="50" xfId="0" applyNumberFormat="1" applyFont="1" applyFill="1" applyBorder="1"/>
    <xf numFmtId="164" fontId="17" fillId="2" borderId="54" xfId="2" applyFont="1" applyFill="1" applyBorder="1" applyAlignment="1">
      <alignment horizontal="right"/>
    </xf>
    <xf numFmtId="0" fontId="17" fillId="2" borderId="54" xfId="0" applyFont="1" applyFill="1" applyBorder="1" applyAlignment="1">
      <alignment horizontal="right"/>
    </xf>
    <xf numFmtId="165" fontId="17" fillId="4" borderId="55" xfId="2" applyNumberFormat="1" applyFont="1" applyFill="1" applyBorder="1" applyAlignment="1">
      <alignment horizontal="right"/>
    </xf>
    <xf numFmtId="0" fontId="17" fillId="0" borderId="34" xfId="0" applyFont="1" applyBorder="1"/>
    <xf numFmtId="0" fontId="17" fillId="0" borderId="37" xfId="0" applyFont="1" applyBorder="1"/>
    <xf numFmtId="0" fontId="17" fillId="0" borderId="38" xfId="0" applyFont="1" applyBorder="1"/>
    <xf numFmtId="3" fontId="2" fillId="0" borderId="0" xfId="0" applyNumberFormat="1" applyFont="1" applyAlignment="1">
      <alignment horizontal="right"/>
    </xf>
    <xf numFmtId="171" fontId="17" fillId="5" borderId="35" xfId="0" applyNumberFormat="1" applyFont="1" applyFill="1" applyBorder="1" applyAlignment="1">
      <alignment horizontal="right"/>
    </xf>
    <xf numFmtId="164" fontId="2" fillId="0" borderId="0" xfId="0" applyNumberFormat="1" applyFont="1"/>
    <xf numFmtId="168" fontId="2" fillId="0" borderId="35" xfId="1" applyNumberFormat="1" applyFont="1" applyBorder="1" applyAlignment="1">
      <alignment horizontal="right"/>
    </xf>
    <xf numFmtId="168" fontId="2" fillId="0" borderId="35" xfId="1" applyNumberFormat="1" applyFont="1" applyBorder="1"/>
    <xf numFmtId="168" fontId="2" fillId="0" borderId="35" xfId="0" applyNumberFormat="1" applyFont="1" applyBorder="1"/>
    <xf numFmtId="168" fontId="17" fillId="2" borderId="60" xfId="1" applyNumberFormat="1" applyFont="1" applyFill="1" applyBorder="1" applyAlignment="1">
      <alignment horizontal="right"/>
    </xf>
    <xf numFmtId="0" fontId="17" fillId="2" borderId="53" xfId="0" applyFont="1" applyFill="1" applyBorder="1"/>
    <xf numFmtId="0" fontId="17" fillId="2" borderId="54" xfId="0" applyFont="1" applyFill="1" applyBorder="1"/>
    <xf numFmtId="168" fontId="17" fillId="2" borderId="55" xfId="1" applyNumberFormat="1" applyFont="1" applyFill="1" applyBorder="1" applyAlignment="1">
      <alignment horizontal="right"/>
    </xf>
    <xf numFmtId="0" fontId="2" fillId="5" borderId="34" xfId="0" applyFont="1" applyFill="1" applyBorder="1"/>
    <xf numFmtId="44" fontId="2" fillId="0" borderId="35" xfId="1" applyNumberFormat="1" applyFont="1" applyBorder="1" applyAlignment="1">
      <alignment horizontal="right" indent="1"/>
    </xf>
    <xf numFmtId="44" fontId="17" fillId="0" borderId="55" xfId="2" applyNumberFormat="1" applyFont="1" applyBorder="1" applyAlignment="1">
      <alignment horizontal="right"/>
    </xf>
    <xf numFmtId="44" fontId="22" fillId="0" borderId="35" xfId="1" applyNumberFormat="1" applyFont="1" applyBorder="1" applyAlignment="1">
      <alignment horizontal="right" indent="1"/>
    </xf>
    <xf numFmtId="0" fontId="19" fillId="2" borderId="13" xfId="0" applyFont="1" applyFill="1" applyBorder="1" applyAlignment="1">
      <alignment horizontal="center"/>
    </xf>
    <xf numFmtId="0" fontId="2" fillId="0" borderId="35" xfId="0" applyFont="1" applyBorder="1" applyAlignment="1">
      <alignment horizontal="right"/>
    </xf>
    <xf numFmtId="168" fontId="17" fillId="0" borderId="39" xfId="0" applyNumberFormat="1" applyFont="1" applyBorder="1" applyAlignment="1">
      <alignment horizontal="right"/>
    </xf>
    <xf numFmtId="0" fontId="17" fillId="0" borderId="35" xfId="0" applyFont="1" applyBorder="1" applyAlignment="1">
      <alignment horizontal="center"/>
    </xf>
    <xf numFmtId="168" fontId="17" fillId="0" borderId="0" xfId="0" applyNumberFormat="1" applyFont="1" applyAlignment="1">
      <alignment horizontal="right"/>
    </xf>
    <xf numFmtId="168" fontId="17" fillId="0" borderId="35" xfId="0" applyNumberFormat="1" applyFont="1" applyBorder="1" applyAlignment="1">
      <alignment horizontal="right"/>
    </xf>
    <xf numFmtId="170" fontId="17" fillId="0" borderId="0" xfId="0" applyNumberFormat="1" applyFont="1"/>
    <xf numFmtId="170" fontId="2" fillId="0" borderId="35" xfId="0" applyNumberFormat="1" applyFont="1" applyBorder="1" applyAlignment="1">
      <alignment horizontal="right"/>
    </xf>
    <xf numFmtId="2" fontId="17" fillId="0" borderId="0" xfId="0" applyNumberFormat="1" applyFont="1"/>
    <xf numFmtId="171" fontId="17" fillId="0" borderId="35" xfId="0" applyNumberFormat="1" applyFont="1" applyBorder="1" applyAlignment="1">
      <alignment horizontal="right"/>
    </xf>
    <xf numFmtId="169" fontId="17" fillId="0" borderId="35" xfId="0" applyNumberFormat="1" applyFont="1" applyBorder="1"/>
    <xf numFmtId="171" fontId="17" fillId="0" borderId="0" xfId="0" applyNumberFormat="1" applyFont="1" applyAlignment="1">
      <alignment horizontal="left"/>
    </xf>
    <xf numFmtId="170" fontId="17" fillId="0" borderId="35" xfId="0" applyNumberFormat="1" applyFont="1" applyBorder="1" applyAlignment="1">
      <alignment horizontal="right"/>
    </xf>
    <xf numFmtId="0" fontId="2" fillId="0" borderId="35" xfId="0" applyFont="1" applyBorder="1"/>
    <xf numFmtId="168" fontId="2" fillId="0" borderId="38" xfId="0" applyNumberFormat="1" applyFont="1" applyBorder="1"/>
    <xf numFmtId="10" fontId="2" fillId="12" borderId="35" xfId="0" applyNumberFormat="1" applyFont="1" applyFill="1" applyBorder="1" applyAlignment="1">
      <alignment horizontal="right"/>
    </xf>
    <xf numFmtId="0" fontId="2" fillId="12" borderId="35" xfId="0" applyFont="1" applyFill="1" applyBorder="1" applyAlignment="1">
      <alignment horizontal="right"/>
    </xf>
    <xf numFmtId="37" fontId="17" fillId="12" borderId="35" xfId="0" applyNumberFormat="1" applyFont="1" applyFill="1" applyBorder="1" applyAlignment="1">
      <alignment horizontal="right"/>
    </xf>
    <xf numFmtId="9" fontId="2" fillId="12" borderId="35" xfId="4" applyFont="1" applyFill="1" applyBorder="1" applyAlignment="1">
      <alignment horizontal="right"/>
    </xf>
    <xf numFmtId="168" fontId="17" fillId="12" borderId="39" xfId="0" applyNumberFormat="1" applyFont="1" applyFill="1" applyBorder="1" applyAlignment="1">
      <alignment horizontal="right"/>
    </xf>
    <xf numFmtId="169" fontId="2" fillId="13" borderId="0" xfId="0" applyNumberFormat="1" applyFont="1" applyFill="1" applyAlignment="1">
      <alignment horizontal="right"/>
    </xf>
    <xf numFmtId="165" fontId="2" fillId="13" borderId="35" xfId="2" applyNumberFormat="1" applyFont="1" applyFill="1" applyBorder="1" applyAlignment="1">
      <alignment horizontal="right"/>
    </xf>
    <xf numFmtId="168" fontId="2" fillId="0" borderId="0" xfId="1" applyNumberFormat="1" applyFont="1"/>
    <xf numFmtId="0" fontId="2" fillId="0" borderId="38" xfId="0" applyFont="1" applyBorder="1" applyAlignment="1">
      <alignment horizontal="right"/>
    </xf>
    <xf numFmtId="168" fontId="2" fillId="0" borderId="0" xfId="1" applyNumberFormat="1" applyFont="1" applyAlignment="1">
      <alignment horizontal="right"/>
    </xf>
    <xf numFmtId="168" fontId="17" fillId="0" borderId="0" xfId="1" applyNumberFormat="1" applyFont="1" applyAlignment="1">
      <alignment horizontal="right"/>
    </xf>
    <xf numFmtId="0" fontId="2" fillId="0" borderId="61" xfId="0" applyFont="1" applyBorder="1"/>
    <xf numFmtId="169" fontId="2" fillId="0" borderId="61" xfId="4" applyNumberFormat="1" applyFont="1" applyBorder="1"/>
    <xf numFmtId="1" fontId="2" fillId="0" borderId="35" xfId="0" applyNumberFormat="1" applyFont="1" applyBorder="1" applyAlignment="1">
      <alignment horizontal="right"/>
    </xf>
    <xf numFmtId="9" fontId="2" fillId="0" borderId="0" xfId="4" applyFont="1" applyAlignment="1">
      <alignment horizontal="left"/>
    </xf>
    <xf numFmtId="0" fontId="17" fillId="0" borderId="46" xfId="0" applyFont="1" applyBorder="1" applyAlignment="1">
      <alignment horizontal="right"/>
    </xf>
    <xf numFmtId="0" fontId="2" fillId="0" borderId="47" xfId="0" applyFont="1" applyBorder="1" applyAlignment="1">
      <alignment horizontal="right"/>
    </xf>
    <xf numFmtId="3" fontId="2" fillId="0" borderId="48" xfId="0" applyNumberFormat="1" applyFont="1" applyBorder="1" applyAlignment="1">
      <alignment horizontal="right"/>
    </xf>
    <xf numFmtId="0" fontId="17" fillId="2" borderId="37" xfId="0" applyFont="1" applyFill="1" applyBorder="1" applyAlignment="1">
      <alignment horizontal="right" wrapText="1"/>
    </xf>
    <xf numFmtId="172" fontId="17" fillId="2" borderId="38" xfId="2" applyNumberFormat="1" applyFont="1" applyFill="1" applyBorder="1" applyAlignment="1">
      <alignment wrapText="1"/>
    </xf>
    <xf numFmtId="164" fontId="17" fillId="2" borderId="38" xfId="2" applyFont="1" applyFill="1" applyBorder="1" applyAlignment="1">
      <alignment horizontal="right"/>
    </xf>
    <xf numFmtId="9" fontId="17" fillId="2" borderId="38" xfId="4" applyFont="1" applyFill="1" applyBorder="1" applyAlignment="1">
      <alignment horizontal="right"/>
    </xf>
    <xf numFmtId="168" fontId="17" fillId="2" borderId="39" xfId="0" applyNumberFormat="1" applyFont="1" applyFill="1" applyBorder="1" applyAlignment="1">
      <alignment horizontal="right"/>
    </xf>
    <xf numFmtId="0" fontId="17" fillId="0" borderId="46" xfId="3" applyFont="1" applyBorder="1" applyAlignment="1">
      <alignment vertical="center"/>
    </xf>
    <xf numFmtId="0" fontId="17" fillId="0" borderId="47" xfId="3" applyFont="1" applyBorder="1"/>
    <xf numFmtId="164" fontId="17" fillId="0" borderId="47" xfId="2" applyFont="1" applyBorder="1"/>
    <xf numFmtId="165" fontId="17" fillId="0" borderId="47" xfId="2" applyNumberFormat="1" applyFont="1" applyBorder="1"/>
    <xf numFmtId="0" fontId="0" fillId="0" borderId="35" xfId="0" applyBorder="1"/>
    <xf numFmtId="0" fontId="1" fillId="0" borderId="46" xfId="0" applyFont="1" applyFill="1" applyBorder="1" applyAlignment="1">
      <alignment horizontal="center" vertical="center"/>
    </xf>
    <xf numFmtId="0" fontId="0" fillId="0" borderId="41" xfId="0" applyFont="1" applyFill="1" applyBorder="1"/>
    <xf numFmtId="0" fontId="0" fillId="0" borderId="0" xfId="0" applyFont="1" applyFill="1" applyBorder="1"/>
    <xf numFmtId="0" fontId="0" fillId="0" borderId="34" xfId="0" applyFont="1" applyFill="1" applyBorder="1"/>
    <xf numFmtId="37" fontId="1" fillId="0" borderId="64" xfId="5" applyNumberFormat="1" applyFont="1" applyFill="1" applyBorder="1" applyAlignment="1">
      <alignment horizontal="center" vertical="center"/>
    </xf>
    <xf numFmtId="0" fontId="1" fillId="0" borderId="48" xfId="0" applyFont="1" applyFill="1" applyBorder="1" applyAlignment="1">
      <alignment horizontal="center" vertical="center"/>
    </xf>
    <xf numFmtId="0" fontId="1" fillId="0" borderId="46" xfId="0" applyFont="1" applyFill="1" applyBorder="1" applyAlignment="1">
      <alignment vertical="center"/>
    </xf>
    <xf numFmtId="37" fontId="0" fillId="0" borderId="51" xfId="5" applyNumberFormat="1" applyFont="1" applyFill="1" applyBorder="1"/>
    <xf numFmtId="9" fontId="8" fillId="0" borderId="48" xfId="4" applyFont="1" applyFill="1" applyBorder="1"/>
    <xf numFmtId="0" fontId="1" fillId="0" borderId="37" xfId="0" applyFont="1" applyFill="1" applyBorder="1" applyAlignment="1">
      <alignment vertical="center"/>
    </xf>
    <xf numFmtId="37" fontId="0" fillId="0" borderId="65" xfId="5" applyNumberFormat="1" applyFont="1" applyFill="1" applyBorder="1"/>
    <xf numFmtId="9" fontId="8" fillId="0" borderId="39" xfId="4" applyFont="1" applyFill="1" applyBorder="1"/>
    <xf numFmtId="0" fontId="1" fillId="16" borderId="46" xfId="0" applyFont="1" applyFill="1" applyBorder="1" applyAlignment="1">
      <alignment horizontal="right"/>
    </xf>
    <xf numFmtId="37" fontId="1" fillId="16" borderId="48" xfId="5" applyNumberFormat="1" applyFont="1" applyFill="1" applyBorder="1"/>
    <xf numFmtId="0" fontId="0" fillId="0" borderId="35" xfId="0" applyFont="1" applyFill="1" applyBorder="1"/>
    <xf numFmtId="0" fontId="2" fillId="0" borderId="0" xfId="0" applyFont="1" applyFill="1"/>
    <xf numFmtId="0" fontId="17" fillId="0" borderId="0" xfId="0" applyFont="1" applyFill="1"/>
    <xf numFmtId="0" fontId="2" fillId="0" borderId="0" xfId="0" applyFont="1" applyFill="1" applyBorder="1"/>
    <xf numFmtId="0" fontId="8" fillId="0" borderId="0" xfId="0" applyFont="1" applyFill="1" applyBorder="1"/>
    <xf numFmtId="0" fontId="19" fillId="0" borderId="0" xfId="0" applyFont="1" applyFill="1" applyBorder="1" applyAlignment="1">
      <alignment horizontal="right"/>
    </xf>
    <xf numFmtId="0" fontId="19" fillId="0" borderId="0" xfId="0" applyFont="1" applyFill="1" applyBorder="1"/>
    <xf numFmtId="0" fontId="17" fillId="0" borderId="0" xfId="0" applyFont="1" applyFill="1" applyBorder="1"/>
    <xf numFmtId="168" fontId="17" fillId="0" borderId="0" xfId="0" applyNumberFormat="1" applyFont="1" applyFill="1" applyBorder="1" applyAlignment="1">
      <alignment horizontal="right"/>
    </xf>
    <xf numFmtId="0" fontId="16" fillId="8" borderId="51" xfId="0" applyFont="1" applyFill="1" applyBorder="1" applyAlignment="1">
      <alignment horizontal="center" vertical="center"/>
    </xf>
    <xf numFmtId="164" fontId="1" fillId="0" borderId="0" xfId="2" applyFont="1"/>
    <xf numFmtId="165" fontId="2" fillId="0" borderId="0" xfId="2" applyNumberFormat="1" applyFont="1" applyBorder="1"/>
    <xf numFmtId="165" fontId="17" fillId="6" borderId="47" xfId="2" applyNumberFormat="1" applyFont="1" applyFill="1" applyBorder="1" applyAlignment="1">
      <alignment horizontal="right"/>
    </xf>
    <xf numFmtId="165" fontId="25" fillId="0" borderId="0" xfId="2" applyNumberFormat="1" applyFont="1"/>
    <xf numFmtId="0" fontId="1" fillId="0" borderId="1" xfId="3" applyFont="1" applyBorder="1" applyAlignment="1">
      <alignment vertical="center"/>
    </xf>
    <xf numFmtId="0" fontId="0" fillId="0" borderId="0" xfId="3" applyFont="1"/>
    <xf numFmtId="0" fontId="26" fillId="0" borderId="0" xfId="3" applyFont="1" applyFill="1" applyBorder="1" applyAlignment="1"/>
    <xf numFmtId="0" fontId="0" fillId="0" borderId="0" xfId="0" applyFill="1" applyBorder="1"/>
    <xf numFmtId="0" fontId="1" fillId="0" borderId="0" xfId="3" applyFont="1" applyBorder="1" applyAlignment="1">
      <alignment vertical="center"/>
    </xf>
    <xf numFmtId="0" fontId="17" fillId="0" borderId="0" xfId="3" applyFont="1" applyAlignment="1">
      <alignment horizontal="left" vertical="center"/>
    </xf>
    <xf numFmtId="0" fontId="17" fillId="0" borderId="38" xfId="3" applyFont="1" applyBorder="1" applyAlignment="1">
      <alignment horizontal="left" vertical="center"/>
    </xf>
    <xf numFmtId="165" fontId="2" fillId="0" borderId="68" xfId="2" applyNumberFormat="1" applyFont="1" applyBorder="1"/>
    <xf numFmtId="165" fontId="2" fillId="0" borderId="67" xfId="2" applyNumberFormat="1" applyFont="1" applyBorder="1"/>
    <xf numFmtId="166" fontId="17" fillId="0" borderId="47" xfId="0" applyNumberFormat="1" applyFont="1" applyBorder="1" applyAlignment="1">
      <alignment wrapText="1"/>
    </xf>
    <xf numFmtId="165" fontId="17" fillId="0" borderId="68" xfId="2" applyNumberFormat="1" applyFont="1" applyBorder="1"/>
    <xf numFmtId="165" fontId="2" fillId="0" borderId="70" xfId="2" applyNumberFormat="1" applyFont="1" applyBorder="1"/>
    <xf numFmtId="165" fontId="0" fillId="0" borderId="68" xfId="2" applyNumberFormat="1" applyFont="1" applyBorder="1"/>
    <xf numFmtId="165" fontId="17" fillId="0" borderId="66" xfId="2" applyNumberFormat="1" applyFont="1" applyBorder="1"/>
    <xf numFmtId="164" fontId="1" fillId="0" borderId="0" xfId="2" applyFont="1" applyFill="1"/>
    <xf numFmtId="0" fontId="23" fillId="0" borderId="0" xfId="0" applyFont="1" applyAlignment="1">
      <alignment horizontal="left"/>
    </xf>
    <xf numFmtId="0" fontId="17" fillId="0" borderId="0" xfId="0" applyFont="1" applyFill="1" applyAlignment="1">
      <alignment horizontal="center"/>
    </xf>
    <xf numFmtId="165" fontId="17" fillId="0" borderId="0" xfId="2" applyNumberFormat="1" applyFont="1" applyFill="1" applyBorder="1" applyAlignment="1">
      <alignment horizontal="right"/>
    </xf>
    <xf numFmtId="165" fontId="2" fillId="0" borderId="0" xfId="2" applyNumberFormat="1" applyFont="1" applyFill="1" applyBorder="1" applyAlignment="1">
      <alignment horizontal="right"/>
    </xf>
    <xf numFmtId="165" fontId="2" fillId="0" borderId="0" xfId="2" applyNumberFormat="1" applyFont="1" applyFill="1" applyBorder="1"/>
    <xf numFmtId="0" fontId="17" fillId="0" borderId="37" xfId="3" applyFont="1" applyBorder="1"/>
    <xf numFmtId="165" fontId="2" fillId="0" borderId="47" xfId="2" applyNumberFormat="1" applyFont="1" applyBorder="1"/>
    <xf numFmtId="164" fontId="1" fillId="0" borderId="0" xfId="2" applyFont="1" applyBorder="1"/>
    <xf numFmtId="0" fontId="16" fillId="8" borderId="0" xfId="0" applyFont="1" applyFill="1" applyBorder="1" applyAlignment="1">
      <alignment horizontal="center" vertical="center"/>
    </xf>
    <xf numFmtId="0" fontId="11" fillId="8" borderId="34" xfId="0" applyFont="1" applyFill="1" applyBorder="1" applyAlignment="1">
      <alignment horizontal="center"/>
    </xf>
    <xf numFmtId="0" fontId="11" fillId="8" borderId="0" xfId="0" applyFont="1" applyFill="1" applyBorder="1" applyAlignment="1">
      <alignment horizontal="center"/>
    </xf>
    <xf numFmtId="0" fontId="12" fillId="8" borderId="35" xfId="0" applyFont="1" applyFill="1" applyBorder="1" applyAlignment="1">
      <alignment horizontal="center"/>
    </xf>
    <xf numFmtId="184" fontId="2" fillId="0" borderId="35" xfId="1" applyNumberFormat="1" applyFont="1" applyBorder="1" applyAlignment="1">
      <alignment horizontal="right" indent="1"/>
    </xf>
    <xf numFmtId="184" fontId="22" fillId="0" borderId="35" xfId="1" applyNumberFormat="1" applyFont="1" applyBorder="1" applyAlignment="1">
      <alignment horizontal="right" indent="1"/>
    </xf>
    <xf numFmtId="184" fontId="2" fillId="0" borderId="56" xfId="1" applyNumberFormat="1" applyFont="1" applyBorder="1" applyAlignment="1">
      <alignment horizontal="right" indent="1"/>
    </xf>
    <xf numFmtId="184" fontId="22" fillId="0" borderId="35" xfId="1" applyNumberFormat="1" applyFont="1" applyBorder="1" applyAlignment="1">
      <alignment horizontal="right"/>
    </xf>
    <xf numFmtId="184" fontId="22" fillId="0" borderId="35" xfId="1" applyNumberFormat="1" applyFont="1" applyBorder="1"/>
    <xf numFmtId="184" fontId="22" fillId="0" borderId="59" xfId="1" applyNumberFormat="1" applyFont="1" applyBorder="1"/>
    <xf numFmtId="184" fontId="22" fillId="0" borderId="52" xfId="1" applyNumberFormat="1" applyFont="1" applyBorder="1" applyAlignment="1">
      <alignment horizontal="right" indent="1"/>
    </xf>
    <xf numFmtId="176" fontId="2" fillId="0" borderId="0" xfId="0" applyNumberFormat="1" applyFont="1" applyAlignment="1">
      <alignment horizontal="left"/>
    </xf>
    <xf numFmtId="9" fontId="8" fillId="0" borderId="0" xfId="4"/>
    <xf numFmtId="9" fontId="2" fillId="0" borderId="19" xfId="0" applyNumberFormat="1" applyFont="1" applyBorder="1"/>
    <xf numFmtId="165" fontId="17" fillId="11" borderId="16" xfId="2" applyNumberFormat="1" applyFont="1" applyFill="1" applyBorder="1"/>
    <xf numFmtId="8" fontId="2" fillId="0" borderId="0" xfId="0" applyNumberFormat="1" applyFont="1" applyAlignment="1">
      <alignment horizontal="right"/>
    </xf>
    <xf numFmtId="0" fontId="29" fillId="0" borderId="0" xfId="0" applyFont="1" applyFill="1"/>
    <xf numFmtId="0" fontId="22" fillId="0" borderId="0" xfId="0" applyFont="1" applyFill="1"/>
    <xf numFmtId="0" fontId="31" fillId="0" borderId="0" xfId="0" applyFont="1" applyFill="1" applyBorder="1" applyAlignment="1">
      <alignment horizontal="right"/>
    </xf>
    <xf numFmtId="0" fontId="31" fillId="0" borderId="0" xfId="0" applyFont="1" applyFill="1" applyBorder="1"/>
    <xf numFmtId="0" fontId="22" fillId="0" borderId="0" xfId="0" applyFont="1" applyFill="1" applyBorder="1"/>
    <xf numFmtId="0" fontId="32" fillId="0" borderId="0" xfId="0" applyFont="1" applyFill="1" applyBorder="1"/>
    <xf numFmtId="10" fontId="22" fillId="0" borderId="0" xfId="0" applyNumberFormat="1" applyFont="1" applyFill="1" applyBorder="1" applyAlignment="1">
      <alignment horizontal="right"/>
    </xf>
    <xf numFmtId="0" fontId="22" fillId="0" borderId="0" xfId="0" applyFont="1" applyFill="1" applyBorder="1" applyAlignment="1">
      <alignment horizontal="right"/>
    </xf>
    <xf numFmtId="37" fontId="32" fillId="0" borderId="0" xfId="0" applyNumberFormat="1" applyFont="1" applyFill="1" applyBorder="1" applyAlignment="1">
      <alignment horizontal="right"/>
    </xf>
    <xf numFmtId="0" fontId="29" fillId="0" borderId="0" xfId="0" applyFont="1" applyFill="1" applyBorder="1"/>
    <xf numFmtId="9" fontId="22" fillId="0" borderId="0" xfId="4" applyFont="1" applyFill="1" applyBorder="1" applyAlignment="1">
      <alignment horizontal="right"/>
    </xf>
    <xf numFmtId="168" fontId="32" fillId="0" borderId="0" xfId="0" applyNumberFormat="1" applyFont="1" applyFill="1" applyBorder="1" applyAlignment="1">
      <alignment horizontal="right"/>
    </xf>
    <xf numFmtId="0" fontId="33" fillId="0" borderId="0" xfId="0" applyFont="1"/>
    <xf numFmtId="14" fontId="2" fillId="0" borderId="0" xfId="0" applyNumberFormat="1" applyFont="1"/>
    <xf numFmtId="164" fontId="36" fillId="0" borderId="47" xfId="2" applyFont="1" applyBorder="1" applyAlignment="1">
      <alignment wrapText="1"/>
    </xf>
    <xf numFmtId="164" fontId="36" fillId="0" borderId="47" xfId="2" applyFont="1" applyBorder="1"/>
    <xf numFmtId="164" fontId="36" fillId="4" borderId="69" xfId="2" applyFont="1" applyFill="1" applyBorder="1"/>
    <xf numFmtId="164" fontId="36" fillId="0" borderId="68" xfId="2" applyFont="1" applyBorder="1"/>
    <xf numFmtId="164" fontId="36" fillId="0" borderId="70" xfId="2" applyFont="1" applyBorder="1"/>
    <xf numFmtId="164" fontId="36" fillId="12" borderId="68" xfId="2" applyFont="1" applyFill="1" applyBorder="1"/>
    <xf numFmtId="164" fontId="36" fillId="2" borderId="68" xfId="2" applyFont="1" applyFill="1" applyBorder="1"/>
    <xf numFmtId="164" fontId="36" fillId="0" borderId="71" xfId="2" applyFont="1" applyBorder="1"/>
    <xf numFmtId="164" fontId="36" fillId="4" borderId="36" xfId="2" applyFont="1" applyFill="1" applyBorder="1"/>
    <xf numFmtId="164" fontId="36" fillId="0" borderId="67" xfId="2" applyFont="1" applyBorder="1"/>
    <xf numFmtId="164" fontId="36" fillId="0" borderId="0" xfId="2" applyFont="1"/>
    <xf numFmtId="164" fontId="36" fillId="15" borderId="68" xfId="2" applyFont="1" applyFill="1" applyBorder="1"/>
    <xf numFmtId="164" fontId="36" fillId="0" borderId="68" xfId="2" applyFont="1" applyFill="1" applyBorder="1"/>
    <xf numFmtId="164" fontId="36" fillId="0" borderId="67" xfId="2" applyFont="1" applyFill="1" applyBorder="1"/>
    <xf numFmtId="164" fontId="36" fillId="14" borderId="69" xfId="2" applyFont="1" applyFill="1" applyBorder="1"/>
    <xf numFmtId="164" fontId="36" fillId="12" borderId="67" xfId="2" applyFont="1" applyFill="1" applyBorder="1"/>
    <xf numFmtId="164" fontId="36" fillId="5" borderId="67" xfId="2" applyFont="1" applyFill="1" applyBorder="1"/>
    <xf numFmtId="164" fontId="36" fillId="5" borderId="68" xfId="2" applyFont="1" applyFill="1" applyBorder="1"/>
    <xf numFmtId="164" fontId="36" fillId="7" borderId="51" xfId="2" applyFont="1" applyFill="1" applyBorder="1"/>
    <xf numFmtId="164" fontId="36" fillId="0" borderId="0" xfId="2" applyFont="1" applyFill="1" applyBorder="1"/>
    <xf numFmtId="164" fontId="36" fillId="14" borderId="51" xfId="2" applyFont="1" applyFill="1" applyBorder="1"/>
    <xf numFmtId="9" fontId="23" fillId="0" borderId="0" xfId="0" applyNumberFormat="1" applyFont="1"/>
    <xf numFmtId="169" fontId="23" fillId="0" borderId="0" xfId="0" applyNumberFormat="1" applyFont="1" applyAlignment="1">
      <alignment horizontal="right"/>
    </xf>
    <xf numFmtId="0" fontId="2" fillId="0" borderId="34" xfId="0" applyFont="1" applyFill="1" applyBorder="1"/>
    <xf numFmtId="172" fontId="2" fillId="0" borderId="0" xfId="0" applyNumberFormat="1" applyFont="1" applyFill="1"/>
    <xf numFmtId="0" fontId="2" fillId="0" borderId="57" xfId="0" applyFont="1" applyFill="1" applyBorder="1"/>
    <xf numFmtId="0" fontId="2" fillId="0" borderId="26" xfId="0" applyFont="1" applyFill="1" applyBorder="1"/>
    <xf numFmtId="178" fontId="2" fillId="0" borderId="26" xfId="1" applyNumberFormat="1" applyFont="1" applyFill="1" applyBorder="1" applyAlignment="1">
      <alignment horizontal="right" indent="1"/>
    </xf>
    <xf numFmtId="178" fontId="2" fillId="0" borderId="0" xfId="0" applyNumberFormat="1" applyFont="1" applyFill="1" applyAlignment="1">
      <alignment horizontal="left"/>
    </xf>
    <xf numFmtId="184" fontId="22" fillId="0" borderId="58" xfId="1" applyNumberFormat="1" applyFont="1" applyFill="1" applyBorder="1" applyAlignment="1">
      <alignment horizontal="right" indent="1"/>
    </xf>
    <xf numFmtId="169" fontId="2" fillId="0" borderId="0" xfId="4" applyNumberFormat="1" applyFont="1" applyFill="1"/>
    <xf numFmtId="176" fontId="2" fillId="0" borderId="0" xfId="0" applyNumberFormat="1" applyFont="1" applyFill="1" applyAlignment="1">
      <alignment horizontal="left"/>
    </xf>
    <xf numFmtId="184" fontId="22" fillId="0" borderId="35" xfId="1" applyNumberFormat="1" applyFont="1" applyFill="1" applyBorder="1" applyAlignment="1">
      <alignment horizontal="right" indent="1"/>
    </xf>
    <xf numFmtId="169" fontId="2" fillId="0" borderId="0" xfId="0" applyNumberFormat="1" applyFont="1" applyFill="1"/>
    <xf numFmtId="9" fontId="8" fillId="0" borderId="0" xfId="4" applyFill="1"/>
    <xf numFmtId="9" fontId="2" fillId="11" borderId="16" xfId="4" applyFont="1" applyFill="1" applyBorder="1"/>
    <xf numFmtId="0" fontId="17" fillId="0" borderId="16" xfId="0" applyFont="1" applyBorder="1" applyAlignment="1">
      <alignment horizontal="center" vertical="center"/>
    </xf>
    <xf numFmtId="0" fontId="17" fillId="0" borderId="17" xfId="0" applyFont="1" applyBorder="1" applyAlignment="1">
      <alignment horizontal="center" vertical="center"/>
    </xf>
    <xf numFmtId="168" fontId="2" fillId="0" borderId="0" xfId="1" applyNumberFormat="1" applyFont="1" applyFill="1" applyAlignment="1">
      <alignment horizontal="center"/>
    </xf>
    <xf numFmtId="169" fontId="17" fillId="4" borderId="21" xfId="0" applyNumberFormat="1" applyFont="1" applyFill="1" applyBorder="1" applyAlignment="1">
      <alignment horizontal="left" indent="2"/>
    </xf>
    <xf numFmtId="169" fontId="17" fillId="4" borderId="21" xfId="0" applyNumberFormat="1" applyFont="1" applyFill="1" applyBorder="1" applyAlignment="1">
      <alignment horizontal="center"/>
    </xf>
    <xf numFmtId="165" fontId="2" fillId="0" borderId="0" xfId="0" applyNumberFormat="1" applyFont="1"/>
    <xf numFmtId="0" fontId="16" fillId="9" borderId="46" xfId="0" applyFont="1" applyFill="1" applyBorder="1" applyAlignment="1">
      <alignment horizontal="center"/>
    </xf>
    <xf numFmtId="0" fontId="16" fillId="9" borderId="47" xfId="0" applyFont="1" applyFill="1" applyBorder="1" applyAlignment="1">
      <alignment horizontal="center"/>
    </xf>
    <xf numFmtId="0" fontId="16" fillId="9" borderId="48" xfId="0" applyFont="1" applyFill="1" applyBorder="1" applyAlignment="1">
      <alignment horizontal="center"/>
    </xf>
    <xf numFmtId="0" fontId="15" fillId="8" borderId="40" xfId="0" applyFont="1" applyFill="1" applyBorder="1" applyAlignment="1">
      <alignment horizontal="center" wrapText="1"/>
    </xf>
    <xf numFmtId="0" fontId="9" fillId="8" borderId="41" xfId="0" applyFont="1" applyFill="1" applyBorder="1" applyAlignment="1">
      <alignment horizontal="center" wrapText="1"/>
    </xf>
    <xf numFmtId="0" fontId="9" fillId="8" borderId="42" xfId="0" applyFont="1" applyFill="1" applyBorder="1" applyAlignment="1">
      <alignment horizontal="center" wrapText="1"/>
    </xf>
    <xf numFmtId="14" fontId="27" fillId="8" borderId="37" xfId="0" applyNumberFormat="1" applyFont="1" applyFill="1" applyBorder="1" applyAlignment="1">
      <alignment horizontal="center" wrapText="1"/>
    </xf>
    <xf numFmtId="0" fontId="28" fillId="8" borderId="38" xfId="0" applyFont="1" applyFill="1" applyBorder="1" applyAlignment="1">
      <alignment horizontal="center" wrapText="1"/>
    </xf>
    <xf numFmtId="0" fontId="28" fillId="8" borderId="39" xfId="0" applyFont="1" applyFill="1" applyBorder="1" applyAlignment="1">
      <alignment horizontal="center" wrapText="1"/>
    </xf>
    <xf numFmtId="0" fontId="30" fillId="0" borderId="0" xfId="0" applyFont="1" applyFill="1" applyBorder="1" applyAlignment="1">
      <alignment horizontal="center"/>
    </xf>
    <xf numFmtId="0" fontId="16" fillId="0" borderId="0" xfId="0" applyFont="1" applyAlignment="1">
      <alignment horizontal="center"/>
    </xf>
    <xf numFmtId="0" fontId="34" fillId="9" borderId="37" xfId="3" applyFont="1" applyFill="1" applyBorder="1" applyAlignment="1">
      <alignment horizontal="center" vertical="center"/>
    </xf>
    <xf numFmtId="0" fontId="34" fillId="9" borderId="38" xfId="3" applyFont="1" applyFill="1" applyBorder="1" applyAlignment="1">
      <alignment horizontal="center" vertical="center"/>
    </xf>
    <xf numFmtId="0" fontId="34" fillId="9" borderId="70" xfId="3" applyFont="1" applyFill="1" applyBorder="1" applyAlignment="1">
      <alignment horizontal="center" vertical="center"/>
    </xf>
    <xf numFmtId="0" fontId="16" fillId="8" borderId="62" xfId="3" applyFont="1" applyFill="1" applyBorder="1" applyAlignment="1">
      <alignment horizontal="center" wrapText="1"/>
    </xf>
    <xf numFmtId="0" fontId="16" fillId="8" borderId="63" xfId="3" applyFont="1" applyFill="1" applyBorder="1" applyAlignment="1">
      <alignment horizontal="center" wrapText="1"/>
    </xf>
    <xf numFmtId="0" fontId="16" fillId="8" borderId="72" xfId="3" applyFont="1" applyFill="1" applyBorder="1" applyAlignment="1">
      <alignment horizontal="center" wrapText="1"/>
    </xf>
    <xf numFmtId="0" fontId="16" fillId="9" borderId="46" xfId="3" applyFont="1" applyFill="1" applyBorder="1" applyAlignment="1">
      <alignment horizontal="center" vertical="center"/>
    </xf>
    <xf numFmtId="0" fontId="16" fillId="9" borderId="47" xfId="3" applyFont="1" applyFill="1" applyBorder="1" applyAlignment="1">
      <alignment horizontal="center" vertical="center"/>
    </xf>
    <xf numFmtId="0" fontId="16" fillId="9" borderId="66" xfId="3" applyFont="1" applyFill="1" applyBorder="1" applyAlignment="1">
      <alignment horizontal="center" vertical="center"/>
    </xf>
    <xf numFmtId="14" fontId="17" fillId="8" borderId="37" xfId="0" applyNumberFormat="1" applyFont="1" applyFill="1" applyBorder="1" applyAlignment="1">
      <alignment horizontal="center"/>
    </xf>
    <xf numFmtId="14" fontId="17" fillId="8" borderId="38" xfId="0" applyNumberFormat="1" applyFont="1" applyFill="1" applyBorder="1" applyAlignment="1">
      <alignment horizontal="center"/>
    </xf>
    <xf numFmtId="14" fontId="17" fillId="8" borderId="70" xfId="0" applyNumberFormat="1" applyFont="1" applyFill="1" applyBorder="1" applyAlignment="1">
      <alignment horizontal="center"/>
    </xf>
    <xf numFmtId="0" fontId="34" fillId="9" borderId="46" xfId="3" applyFont="1" applyFill="1" applyBorder="1" applyAlignment="1">
      <alignment horizontal="center" vertical="center"/>
    </xf>
    <xf numFmtId="0" fontId="16" fillId="8" borderId="73" xfId="3" applyFont="1" applyFill="1" applyBorder="1" applyAlignment="1">
      <alignment horizontal="center" wrapText="1"/>
    </xf>
    <xf numFmtId="0" fontId="16" fillId="8" borderId="74" xfId="3" applyFont="1" applyFill="1" applyBorder="1" applyAlignment="1">
      <alignment horizontal="center" wrapText="1"/>
    </xf>
    <xf numFmtId="0" fontId="16" fillId="8" borderId="76" xfId="3" applyFont="1" applyFill="1" applyBorder="1" applyAlignment="1">
      <alignment horizontal="center" wrapText="1"/>
    </xf>
    <xf numFmtId="0" fontId="16" fillId="8" borderId="75" xfId="3" applyFont="1" applyFill="1" applyBorder="1" applyAlignment="1">
      <alignment horizontal="center" wrapText="1"/>
    </xf>
    <xf numFmtId="0" fontId="16" fillId="8" borderId="46" xfId="0" applyFont="1" applyFill="1" applyBorder="1" applyAlignment="1">
      <alignment horizontal="center" vertical="center"/>
    </xf>
    <xf numFmtId="0" fontId="16" fillId="8" borderId="66" xfId="0" applyFont="1" applyFill="1" applyBorder="1" applyAlignment="1">
      <alignment horizontal="center" vertical="center"/>
    </xf>
    <xf numFmtId="0" fontId="16" fillId="0" borderId="0" xfId="0" applyFont="1" applyFill="1" applyBorder="1" applyAlignment="1">
      <alignment horizontal="center"/>
    </xf>
    <xf numFmtId="0" fontId="34" fillId="9" borderId="47" xfId="3" applyFont="1" applyFill="1" applyBorder="1" applyAlignment="1">
      <alignment horizontal="center" vertical="center"/>
    </xf>
    <xf numFmtId="0" fontId="34" fillId="9" borderId="66" xfId="3" applyFont="1" applyFill="1" applyBorder="1" applyAlignment="1">
      <alignment horizontal="center" vertical="center"/>
    </xf>
    <xf numFmtId="0" fontId="35" fillId="9" borderId="47" xfId="3" applyFont="1" applyFill="1" applyBorder="1" applyAlignment="1">
      <alignment horizontal="center" vertical="center"/>
    </xf>
    <xf numFmtId="0" fontId="35" fillId="9" borderId="66" xfId="3" applyFont="1" applyFill="1" applyBorder="1" applyAlignment="1">
      <alignment horizontal="center" vertical="center"/>
    </xf>
    <xf numFmtId="0" fontId="3" fillId="3" borderId="0" xfId="0" applyFont="1" applyFill="1" applyAlignment="1">
      <alignment horizontal="left"/>
    </xf>
    <xf numFmtId="0" fontId="5" fillId="3" borderId="9" xfId="0" applyFont="1" applyFill="1" applyBorder="1" applyAlignment="1">
      <alignment horizontal="right"/>
    </xf>
    <xf numFmtId="0" fontId="4" fillId="3" borderId="45" xfId="0" applyFont="1" applyFill="1" applyBorder="1" applyAlignment="1" applyProtection="1">
      <alignment horizontal="left"/>
      <protection locked="0"/>
    </xf>
  </cellXfs>
  <cellStyles count="6">
    <cellStyle name="Comma" xfId="1" builtinId="3"/>
    <cellStyle name="Currency" xfId="2" builtinId="4"/>
    <cellStyle name="Normal" xfId="0" builtinId="0"/>
    <cellStyle name="Normal_60th &amp; Glisan - Center Station" xfId="5" xr:uid="{00000000-0005-0000-0000-000003000000}"/>
    <cellStyle name="Normal_HWD PDC Application 2" xfId="3" xr:uid="{00000000-0005-0000-0000-000004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V83"/>
  <sheetViews>
    <sheetView topLeftCell="B52" zoomScale="125" zoomScaleNormal="125" workbookViewId="0">
      <selection activeCell="H52" sqref="H52"/>
    </sheetView>
  </sheetViews>
  <sheetFormatPr defaultColWidth="11.42578125" defaultRowHeight="12.75" x14ac:dyDescent="0.2"/>
  <cols>
    <col min="1" max="1" width="1.85546875" style="31" customWidth="1"/>
    <col min="2" max="2" width="27.85546875" style="31" customWidth="1"/>
    <col min="3" max="3" width="7.42578125" style="31" customWidth="1"/>
    <col min="4" max="4" width="12.7109375" style="31" customWidth="1"/>
    <col min="5" max="5" width="11.7109375" style="31" customWidth="1"/>
    <col min="6" max="6" width="12.42578125" style="31" customWidth="1"/>
    <col min="7" max="7" width="13.42578125" style="31" customWidth="1"/>
    <col min="8" max="8" width="29.42578125" style="31" customWidth="1"/>
    <col min="9" max="9" width="12.42578125" style="31" customWidth="1"/>
    <col min="10" max="10" width="12.7109375" style="31" customWidth="1"/>
    <col min="11" max="11" width="12.85546875" style="31" customWidth="1"/>
    <col min="12" max="18" width="12.7109375" style="31" customWidth="1"/>
    <col min="19" max="19" width="12.85546875" style="31" customWidth="1"/>
    <col min="20" max="20" width="10.28515625" style="31" bestFit="1" customWidth="1"/>
    <col min="21" max="21" width="10.42578125" style="31" bestFit="1" customWidth="1"/>
    <col min="22" max="16384" width="11.42578125" style="31"/>
  </cols>
  <sheetData>
    <row r="1" spans="2:22" ht="23.25" customHeight="1" x14ac:dyDescent="0.25">
      <c r="B1" s="408" t="s">
        <v>149</v>
      </c>
      <c r="C1" s="409"/>
      <c r="D1" s="409"/>
      <c r="E1" s="409"/>
      <c r="F1" s="409"/>
      <c r="G1" s="409"/>
      <c r="H1" s="409"/>
      <c r="I1" s="409"/>
      <c r="J1" s="410"/>
    </row>
    <row r="2" spans="2:22" ht="3.75" hidden="1" customHeight="1" x14ac:dyDescent="0.25">
      <c r="B2" s="334"/>
      <c r="C2" s="335"/>
      <c r="D2" s="335"/>
      <c r="E2" s="335"/>
      <c r="F2" s="335"/>
      <c r="G2" s="335"/>
      <c r="H2" s="335"/>
      <c r="I2" s="335"/>
      <c r="J2" s="336"/>
    </row>
    <row r="3" spans="2:22" ht="12.75" customHeight="1" thickBot="1" x14ac:dyDescent="0.25">
      <c r="B3" s="411">
        <v>44228</v>
      </c>
      <c r="C3" s="412"/>
      <c r="D3" s="412"/>
      <c r="E3" s="412"/>
      <c r="F3" s="412"/>
      <c r="G3" s="412"/>
      <c r="H3" s="412"/>
      <c r="I3" s="412"/>
      <c r="J3" s="413"/>
      <c r="N3" s="349"/>
      <c r="O3" s="349"/>
      <c r="P3" s="349"/>
      <c r="Q3" s="349"/>
      <c r="R3" s="349"/>
    </row>
    <row r="4" spans="2:22" ht="4.5" customHeight="1" thickBot="1" x14ac:dyDescent="0.25">
      <c r="N4" s="349"/>
      <c r="O4" s="349"/>
      <c r="P4" s="349"/>
      <c r="Q4" s="349"/>
      <c r="R4" s="349"/>
    </row>
    <row r="5" spans="2:22" ht="13.5" thickBot="1" x14ac:dyDescent="0.25">
      <c r="B5" s="405" t="s">
        <v>155</v>
      </c>
      <c r="C5" s="406"/>
      <c r="D5" s="406"/>
      <c r="E5" s="406"/>
      <c r="F5" s="407"/>
      <c r="G5" s="43"/>
      <c r="H5" s="405" t="s">
        <v>124</v>
      </c>
      <c r="I5" s="406"/>
      <c r="J5" s="407"/>
      <c r="K5" s="43"/>
      <c r="N5" s="349"/>
      <c r="O5" s="414"/>
      <c r="P5" s="414"/>
      <c r="Q5" s="414"/>
      <c r="R5" s="350"/>
      <c r="S5" s="43"/>
      <c r="T5" s="43"/>
      <c r="U5" s="43"/>
    </row>
    <row r="6" spans="2:22" ht="13.5" thickBot="1" x14ac:dyDescent="0.25">
      <c r="B6" s="161" t="s">
        <v>24</v>
      </c>
      <c r="C6" s="43"/>
      <c r="D6" s="44"/>
      <c r="E6" s="44"/>
      <c r="F6" s="162">
        <v>2423</v>
      </c>
      <c r="G6" s="43"/>
      <c r="H6" s="161" t="s">
        <v>28</v>
      </c>
      <c r="I6" s="43"/>
      <c r="J6" s="254">
        <v>0.06</v>
      </c>
      <c r="K6" s="43"/>
      <c r="N6" s="349"/>
      <c r="O6" s="351"/>
      <c r="P6" s="351"/>
      <c r="Q6" s="352"/>
      <c r="R6" s="350"/>
      <c r="S6" s="43"/>
      <c r="T6" s="43"/>
      <c r="U6" s="43"/>
    </row>
    <row r="7" spans="2:22" ht="12" customHeight="1" thickBot="1" x14ac:dyDescent="0.25">
      <c r="B7" s="40" t="s">
        <v>151</v>
      </c>
      <c r="C7" s="41" t="s">
        <v>152</v>
      </c>
      <c r="D7" s="42" t="s">
        <v>154</v>
      </c>
      <c r="E7" s="42"/>
      <c r="F7" s="163" t="s">
        <v>153</v>
      </c>
      <c r="G7" s="43"/>
      <c r="H7" s="161" t="s">
        <v>125</v>
      </c>
      <c r="I7" s="43"/>
      <c r="J7" s="255">
        <v>24</v>
      </c>
      <c r="K7" s="43"/>
      <c r="N7" s="349"/>
      <c r="O7" s="353"/>
      <c r="P7" s="354"/>
      <c r="Q7" s="355"/>
      <c r="R7" s="350"/>
      <c r="S7" s="45"/>
      <c r="T7" s="45"/>
      <c r="U7" s="43"/>
      <c r="V7" s="33"/>
    </row>
    <row r="8" spans="2:22" x14ac:dyDescent="0.2">
      <c r="B8" s="161" t="s">
        <v>27</v>
      </c>
      <c r="C8" s="43">
        <v>1</v>
      </c>
      <c r="D8" s="46"/>
      <c r="E8" s="47"/>
      <c r="F8" s="164">
        <v>327</v>
      </c>
      <c r="G8" s="48"/>
      <c r="H8" s="222" t="s">
        <v>126</v>
      </c>
      <c r="I8" s="45"/>
      <c r="J8" s="256">
        <f>-J29</f>
        <v>845000</v>
      </c>
      <c r="K8" s="43"/>
      <c r="N8" s="349"/>
      <c r="O8" s="353"/>
      <c r="P8" s="354"/>
      <c r="Q8" s="356"/>
      <c r="R8" s="350"/>
      <c r="S8" s="45"/>
      <c r="T8" s="45"/>
      <c r="U8" s="43"/>
    </row>
    <row r="9" spans="2:22" x14ac:dyDescent="0.2">
      <c r="B9" s="161" t="s">
        <v>150</v>
      </c>
      <c r="C9" s="43">
        <v>1</v>
      </c>
      <c r="D9" s="44">
        <v>11</v>
      </c>
      <c r="E9" s="47"/>
      <c r="F9" s="267">
        <f>3643-327</f>
        <v>3316</v>
      </c>
      <c r="G9" s="48"/>
      <c r="H9" s="161" t="s">
        <v>127</v>
      </c>
      <c r="I9" s="43"/>
      <c r="J9" s="257">
        <v>0.8</v>
      </c>
      <c r="K9" s="45"/>
      <c r="N9" s="349"/>
      <c r="O9" s="354"/>
      <c r="P9" s="354"/>
      <c r="Q9" s="357"/>
      <c r="R9" s="350"/>
      <c r="S9" s="45"/>
      <c r="T9" s="45"/>
      <c r="U9" s="43"/>
    </row>
    <row r="10" spans="2:22" ht="13.5" thickBot="1" x14ac:dyDescent="0.25">
      <c r="B10" s="161"/>
      <c r="C10" s="43"/>
      <c r="D10" s="46"/>
      <c r="E10" s="43"/>
      <c r="F10" s="240"/>
      <c r="G10" s="48"/>
      <c r="H10" s="223" t="s">
        <v>129</v>
      </c>
      <c r="I10" s="224"/>
      <c r="J10" s="258">
        <f>J6*J8*J9</f>
        <v>40560</v>
      </c>
      <c r="K10" s="43" t="s">
        <v>128</v>
      </c>
      <c r="N10" s="349"/>
      <c r="O10" s="358"/>
      <c r="P10" s="354"/>
      <c r="Q10" s="359"/>
      <c r="R10" s="350"/>
      <c r="S10" s="45"/>
      <c r="T10" s="45"/>
      <c r="U10" s="43"/>
    </row>
    <row r="11" spans="2:22" ht="13.5" thickBot="1" x14ac:dyDescent="0.25">
      <c r="B11" s="165"/>
      <c r="C11" s="43"/>
      <c r="D11" s="43"/>
      <c r="E11" s="43"/>
      <c r="F11" s="162"/>
      <c r="G11" s="345"/>
      <c r="H11" s="43"/>
      <c r="I11" s="43"/>
      <c r="J11" s="43"/>
      <c r="K11" s="43"/>
      <c r="N11" s="349"/>
      <c r="O11" s="354"/>
      <c r="P11" s="354"/>
      <c r="Q11" s="360"/>
      <c r="R11" s="350"/>
      <c r="S11" s="45"/>
      <c r="T11" s="45"/>
      <c r="U11" s="43"/>
    </row>
    <row r="12" spans="2:22" ht="12" customHeight="1" thickBot="1" x14ac:dyDescent="0.25">
      <c r="B12" s="165" t="s">
        <v>112</v>
      </c>
      <c r="C12" s="43"/>
      <c r="D12" s="268">
        <v>0</v>
      </c>
      <c r="E12" s="43"/>
      <c r="F12" s="162"/>
      <c r="G12" s="48"/>
      <c r="H12" s="405" t="s">
        <v>23</v>
      </c>
      <c r="I12" s="406"/>
      <c r="J12" s="407"/>
      <c r="K12" s="43"/>
      <c r="L12" s="43"/>
      <c r="M12" s="43"/>
      <c r="N12" s="350"/>
      <c r="O12" s="350"/>
      <c r="P12" s="350"/>
      <c r="Q12" s="350"/>
      <c r="R12" s="350"/>
      <c r="S12" s="43"/>
      <c r="T12" s="43"/>
      <c r="U12" s="43"/>
    </row>
    <row r="13" spans="2:22" ht="13.5" thickBot="1" x14ac:dyDescent="0.25">
      <c r="B13" s="269"/>
      <c r="C13" s="270"/>
      <c r="D13" s="195"/>
      <c r="E13" s="269" t="s">
        <v>34</v>
      </c>
      <c r="F13" s="271">
        <v>3643</v>
      </c>
      <c r="G13" s="48"/>
      <c r="H13" s="161"/>
      <c r="I13" s="57" t="s">
        <v>25</v>
      </c>
      <c r="J13" s="242" t="s">
        <v>146</v>
      </c>
      <c r="K13" s="43"/>
      <c r="L13" s="43"/>
      <c r="M13" s="43"/>
      <c r="N13" s="43"/>
      <c r="O13" s="43"/>
      <c r="P13" s="43"/>
      <c r="Q13" s="51"/>
      <c r="R13" s="43"/>
      <c r="S13" s="43"/>
      <c r="T13" s="43"/>
      <c r="U13" s="43"/>
    </row>
    <row r="14" spans="2:22" x14ac:dyDescent="0.2">
      <c r="B14" s="166" t="s">
        <v>38</v>
      </c>
      <c r="C14" s="173"/>
      <c r="D14" s="54" t="s">
        <v>195</v>
      </c>
      <c r="E14" s="54"/>
      <c r="F14" s="167">
        <v>1222</v>
      </c>
      <c r="G14" s="43"/>
      <c r="H14" s="222" t="s">
        <v>26</v>
      </c>
      <c r="I14" s="243">
        <f>J14</f>
        <v>845000</v>
      </c>
      <c r="J14" s="244">
        <v>845000</v>
      </c>
      <c r="K14" s="43"/>
      <c r="L14" s="43"/>
      <c r="M14" s="43"/>
      <c r="N14" s="43"/>
      <c r="O14" s="43"/>
      <c r="P14" s="43"/>
      <c r="Q14" s="51"/>
      <c r="R14" s="43"/>
      <c r="S14" s="43"/>
      <c r="T14" s="43"/>
      <c r="U14" s="43"/>
    </row>
    <row r="15" spans="2:22" x14ac:dyDescent="0.2">
      <c r="B15" s="166" t="s">
        <v>130</v>
      </c>
      <c r="C15" s="347">
        <v>510</v>
      </c>
      <c r="D15" s="54" t="s">
        <v>224</v>
      </c>
      <c r="E15" s="55"/>
      <c r="F15" s="167">
        <f>C15*D9</f>
        <v>5610</v>
      </c>
      <c r="G15" s="43"/>
      <c r="H15" s="161" t="s">
        <v>28</v>
      </c>
      <c r="I15" s="245">
        <v>3.6999999999999998E-2</v>
      </c>
      <c r="J15" s="246" t="s">
        <v>134</v>
      </c>
      <c r="K15" s="43"/>
      <c r="L15" s="43"/>
      <c r="M15" s="52"/>
      <c r="N15" s="43"/>
      <c r="O15" s="43"/>
      <c r="P15" s="43"/>
      <c r="Q15" s="51"/>
      <c r="R15" s="43"/>
      <c r="S15" s="53"/>
      <c r="T15" s="53"/>
      <c r="U15" s="43"/>
    </row>
    <row r="16" spans="2:22" ht="13.5" thickBot="1" x14ac:dyDescent="0.25">
      <c r="B16" s="272"/>
      <c r="C16" s="273"/>
      <c r="D16" s="274"/>
      <c r="E16" s="275"/>
      <c r="F16" s="276"/>
      <c r="G16" s="43"/>
      <c r="H16" s="161" t="s">
        <v>29</v>
      </c>
      <c r="I16" s="43">
        <v>30</v>
      </c>
      <c r="J16" s="240"/>
      <c r="K16" s="43"/>
      <c r="L16" s="43"/>
      <c r="M16" s="43"/>
      <c r="N16" s="43"/>
      <c r="O16" s="43"/>
      <c r="P16" s="43"/>
      <c r="Q16" s="51"/>
      <c r="R16" s="43"/>
      <c r="S16" s="43"/>
      <c r="T16" s="43"/>
      <c r="U16" s="43"/>
    </row>
    <row r="17" spans="2:21" ht="13.5" thickBot="1" x14ac:dyDescent="0.25">
      <c r="B17" s="168"/>
      <c r="C17" s="169"/>
      <c r="D17" s="170"/>
      <c r="E17" s="174" t="s">
        <v>171</v>
      </c>
      <c r="F17" s="171">
        <f>SUM(F14:F16)</f>
        <v>6832</v>
      </c>
      <c r="G17" s="225"/>
      <c r="H17" s="161" t="s">
        <v>30</v>
      </c>
      <c r="I17" s="247">
        <f>I21/-I24</f>
        <v>1.4292708081414107</v>
      </c>
      <c r="J17" s="240"/>
      <c r="K17" s="43"/>
      <c r="L17" s="43"/>
      <c r="M17" s="43"/>
      <c r="N17" s="43"/>
      <c r="O17" s="43"/>
      <c r="P17" s="43"/>
      <c r="Q17" s="43"/>
      <c r="R17" s="43"/>
      <c r="S17" s="43"/>
      <c r="T17" s="43"/>
      <c r="U17" s="43"/>
    </row>
    <row r="18" spans="2:21" ht="13.5" thickBot="1" x14ac:dyDescent="0.25">
      <c r="B18" s="195"/>
      <c r="C18" s="43"/>
      <c r="D18" s="44"/>
      <c r="E18" s="44"/>
      <c r="F18" s="208"/>
      <c r="G18" s="56"/>
      <c r="H18" s="235" t="s">
        <v>31</v>
      </c>
      <c r="I18" s="180"/>
      <c r="J18" s="226">
        <f>J21/J22</f>
        <v>1270627.0476190478</v>
      </c>
      <c r="K18" s="43"/>
      <c r="L18" s="43"/>
      <c r="M18" s="43"/>
      <c r="N18" s="43"/>
      <c r="O18" s="43"/>
      <c r="P18" s="43"/>
      <c r="Q18" s="43"/>
      <c r="R18" s="43"/>
      <c r="S18" s="43"/>
      <c r="T18" s="43"/>
      <c r="U18" s="43"/>
    </row>
    <row r="19" spans="2:21" ht="13.5" customHeight="1" thickBot="1" x14ac:dyDescent="0.25">
      <c r="B19" s="405" t="s">
        <v>41</v>
      </c>
      <c r="C19" s="406"/>
      <c r="D19" s="406"/>
      <c r="E19" s="406"/>
      <c r="F19" s="407"/>
      <c r="G19" s="56"/>
      <c r="H19" s="161" t="s">
        <v>32</v>
      </c>
      <c r="I19" s="43"/>
      <c r="J19" s="249">
        <f>J14/J18</f>
        <v>0.66502598192238638</v>
      </c>
      <c r="K19" s="43"/>
      <c r="L19" s="397"/>
      <c r="M19" s="298"/>
      <c r="N19" s="298"/>
      <c r="O19" s="326"/>
      <c r="P19" s="326"/>
      <c r="Q19" s="43"/>
      <c r="R19" s="43"/>
      <c r="S19" s="43"/>
      <c r="T19" s="43"/>
      <c r="U19" s="43"/>
    </row>
    <row r="20" spans="2:21" x14ac:dyDescent="0.2">
      <c r="B20" s="161" t="s">
        <v>194</v>
      </c>
      <c r="C20" s="43"/>
      <c r="D20" s="205">
        <f>F20/F6</f>
        <v>107.30499380932729</v>
      </c>
      <c r="E20" s="205" t="s">
        <v>42</v>
      </c>
      <c r="F20" s="215">
        <f>'Soft + Hard Costs'!I6</f>
        <v>260000</v>
      </c>
      <c r="G20" s="386"/>
      <c r="H20" s="161" t="s">
        <v>33</v>
      </c>
      <c r="I20" s="250"/>
      <c r="J20" s="248"/>
      <c r="K20" s="43"/>
      <c r="L20" s="43"/>
      <c r="M20" s="45"/>
      <c r="N20" s="45"/>
      <c r="O20" s="58"/>
      <c r="P20" s="58"/>
      <c r="Q20" s="43"/>
      <c r="R20" s="43"/>
      <c r="S20" s="43"/>
      <c r="T20" s="43"/>
      <c r="U20" s="43"/>
    </row>
    <row r="21" spans="2:21" x14ac:dyDescent="0.2">
      <c r="B21" s="161" t="s">
        <v>43</v>
      </c>
      <c r="C21" s="43"/>
      <c r="D21" s="205"/>
      <c r="E21" s="205"/>
      <c r="F21" s="215"/>
      <c r="G21" s="387"/>
      <c r="H21" s="161" t="s">
        <v>192</v>
      </c>
      <c r="I21" s="62">
        <f>F57</f>
        <v>66707.920000000013</v>
      </c>
      <c r="J21" s="244">
        <f>F57</f>
        <v>66707.920000000013</v>
      </c>
      <c r="K21" s="43"/>
      <c r="L21" s="43"/>
      <c r="M21" s="45"/>
      <c r="N21" s="45"/>
      <c r="O21" s="57"/>
      <c r="P21" s="57"/>
      <c r="Q21" s="43"/>
      <c r="R21" s="43"/>
      <c r="S21" s="43"/>
      <c r="T21" s="43"/>
      <c r="U21" s="43"/>
    </row>
    <row r="22" spans="2:21" ht="12.75" customHeight="1" x14ac:dyDescent="0.2">
      <c r="B22" s="165" t="s">
        <v>184</v>
      </c>
      <c r="C22" s="43"/>
      <c r="D22" s="206">
        <f>F22/F13</f>
        <v>205.87427944002195</v>
      </c>
      <c r="E22" s="206"/>
      <c r="F22" s="215">
        <v>750000</v>
      </c>
      <c r="G22" s="386"/>
      <c r="H22" s="161" t="s">
        <v>35</v>
      </c>
      <c r="I22" s="43"/>
      <c r="J22" s="251">
        <v>5.2499999999999998E-2</v>
      </c>
      <c r="K22" s="61"/>
      <c r="L22" s="43"/>
      <c r="M22" s="45"/>
      <c r="N22" s="62"/>
      <c r="O22" s="57"/>
      <c r="P22" s="57"/>
      <c r="Q22" s="62"/>
      <c r="R22" s="43"/>
      <c r="S22" s="43"/>
      <c r="T22" s="43"/>
      <c r="U22" s="43"/>
    </row>
    <row r="23" spans="2:21" x14ac:dyDescent="0.2">
      <c r="B23" s="165" t="s">
        <v>185</v>
      </c>
      <c r="C23" s="43"/>
      <c r="D23" s="205">
        <f>F23/F13</f>
        <v>0</v>
      </c>
      <c r="E23" s="207"/>
      <c r="F23" s="215">
        <f>'Soft + Hard Costs'!I22</f>
        <v>0</v>
      </c>
      <c r="G23" s="43"/>
      <c r="H23" s="222" t="s">
        <v>36</v>
      </c>
      <c r="I23" s="62">
        <f>MIN(I14:J14)</f>
        <v>845000</v>
      </c>
      <c r="J23" s="252"/>
      <c r="K23" s="43"/>
      <c r="L23" s="43"/>
      <c r="M23" s="45"/>
      <c r="N23" s="45"/>
      <c r="O23" s="57"/>
      <c r="P23" s="57"/>
      <c r="Q23" s="43"/>
      <c r="R23" s="43"/>
      <c r="S23" s="43"/>
      <c r="T23" s="43"/>
      <c r="U23" s="43"/>
    </row>
    <row r="24" spans="2:21" ht="13.5" thickBot="1" x14ac:dyDescent="0.25">
      <c r="B24" s="161" t="s">
        <v>45</v>
      </c>
      <c r="C24" s="43"/>
      <c r="D24" s="398">
        <f>'Soft + Hard Costs'!D25</f>
        <v>0.05</v>
      </c>
      <c r="E24" s="259" t="s">
        <v>46</v>
      </c>
      <c r="F24" s="260">
        <f>'Soft + Hard Costs'!I25</f>
        <v>37500</v>
      </c>
      <c r="G24" s="43"/>
      <c r="H24" s="223" t="s">
        <v>37</v>
      </c>
      <c r="I24" s="253">
        <f>PMT(I15/12,I16*12,I23,0)*12</f>
        <v>-46672.694649620236</v>
      </c>
      <c r="J24" s="241"/>
      <c r="K24" s="43"/>
      <c r="L24" s="43"/>
      <c r="M24" s="45"/>
      <c r="N24" s="45"/>
      <c r="O24" s="57"/>
      <c r="P24" s="57"/>
      <c r="Q24" s="43"/>
      <c r="R24" s="43"/>
      <c r="S24" s="43"/>
      <c r="T24" s="43"/>
      <c r="U24" s="43"/>
    </row>
    <row r="25" spans="2:21" ht="13.5" thickBot="1" x14ac:dyDescent="0.25">
      <c r="B25" s="161" t="s">
        <v>219</v>
      </c>
      <c r="C25" s="43"/>
      <c r="D25" s="65">
        <f>F25/(F22+F23+F24)</f>
        <v>0.11792871111111111</v>
      </c>
      <c r="E25" s="65" t="s">
        <v>46</v>
      </c>
      <c r="F25" s="216">
        <f>'Soft + Hard Costs'!I41</f>
        <v>92868.86</v>
      </c>
      <c r="G25" s="404"/>
      <c r="H25" s="43"/>
      <c r="I25" s="43"/>
      <c r="J25" s="43"/>
      <c r="K25" s="43"/>
      <c r="L25" s="43"/>
      <c r="M25" s="45"/>
      <c r="N25" s="45"/>
      <c r="O25" s="63"/>
      <c r="P25" s="63"/>
      <c r="Q25" s="43"/>
      <c r="R25" s="43"/>
      <c r="S25" s="43"/>
      <c r="T25" s="43"/>
      <c r="U25" s="43"/>
    </row>
    <row r="26" spans="2:21" ht="13.5" thickBot="1" x14ac:dyDescent="0.25">
      <c r="B26" s="161" t="s">
        <v>220</v>
      </c>
      <c r="C26" s="43"/>
      <c r="D26" s="65">
        <f>F26/(F22+F23+F24)</f>
        <v>1.2859961904761906E-2</v>
      </c>
      <c r="E26" s="65" t="s">
        <v>46</v>
      </c>
      <c r="F26" s="216">
        <f>'Soft + Hard Costs'!I51</f>
        <v>10127.220000000001</v>
      </c>
      <c r="G26" s="404"/>
      <c r="H26" s="405" t="s">
        <v>122</v>
      </c>
      <c r="I26" s="406"/>
      <c r="J26" s="407"/>
      <c r="K26" s="43"/>
      <c r="L26" s="43"/>
      <c r="M26" s="43"/>
      <c r="N26" s="43"/>
      <c r="O26" s="43"/>
      <c r="P26" s="43"/>
      <c r="Q26" s="43"/>
      <c r="R26" s="43"/>
      <c r="S26" s="43"/>
      <c r="T26" s="43"/>
      <c r="U26" s="43"/>
    </row>
    <row r="27" spans="2:21" x14ac:dyDescent="0.2">
      <c r="B27" s="161" t="s">
        <v>47</v>
      </c>
      <c r="C27" s="43"/>
      <c r="D27" s="385" t="str">
        <f>'Soft + Hard Costs'!D54</f>
        <v>flat fee</v>
      </c>
      <c r="E27" s="65"/>
      <c r="F27" s="216">
        <f>'Soft + Hard Costs'!I54</f>
        <v>120000</v>
      </c>
      <c r="G27" s="43"/>
      <c r="H27" s="161" t="s">
        <v>39</v>
      </c>
      <c r="I27" s="43"/>
      <c r="J27" s="228">
        <f>F35</f>
        <v>1368935.9300000002</v>
      </c>
      <c r="K27" s="43"/>
      <c r="L27" s="43"/>
      <c r="M27" s="43"/>
      <c r="N27" s="43"/>
      <c r="O27" s="43"/>
      <c r="P27" s="43"/>
      <c r="Q27" s="43"/>
      <c r="R27" s="43"/>
      <c r="S27" s="43"/>
      <c r="T27" s="43"/>
      <c r="U27" s="43"/>
    </row>
    <row r="28" spans="2:21" x14ac:dyDescent="0.2">
      <c r="B28" s="161" t="s">
        <v>187</v>
      </c>
      <c r="C28" s="43"/>
      <c r="D28" s="65">
        <f>F28/(F22+F23+F24)</f>
        <v>4.5760444444444472E-2</v>
      </c>
      <c r="E28" s="65" t="s">
        <v>46</v>
      </c>
      <c r="F28" s="216">
        <f>'Soft + Hard Costs'!I67</f>
        <v>36036.35000000002</v>
      </c>
      <c r="G28" s="43"/>
      <c r="H28" s="161"/>
      <c r="I28" s="43"/>
      <c r="J28" s="228"/>
      <c r="K28" s="43"/>
      <c r="L28" s="64"/>
      <c r="M28" s="415"/>
      <c r="N28" s="415"/>
      <c r="O28" s="415"/>
      <c r="P28" s="43"/>
      <c r="Q28" s="43"/>
      <c r="R28" s="43"/>
      <c r="S28" s="43"/>
      <c r="T28" s="43"/>
      <c r="U28" s="43"/>
    </row>
    <row r="29" spans="2:21" x14ac:dyDescent="0.2">
      <c r="B29" s="161" t="s">
        <v>50</v>
      </c>
      <c r="C29" s="43"/>
      <c r="D29" s="65">
        <f>F29/(F22+F23+F24)</f>
        <v>0</v>
      </c>
      <c r="E29" s="65" t="s">
        <v>46</v>
      </c>
      <c r="F29" s="216">
        <f>'Soft + Hard Costs'!I72</f>
        <v>0</v>
      </c>
      <c r="G29" s="66" t="s">
        <v>134</v>
      </c>
      <c r="H29" s="161" t="s">
        <v>40</v>
      </c>
      <c r="I29" s="43"/>
      <c r="J29" s="229">
        <f>-I23</f>
        <v>-845000</v>
      </c>
      <c r="K29" s="43"/>
      <c r="L29" s="67"/>
      <c r="M29" s="43"/>
      <c r="N29" s="43"/>
      <c r="O29" s="263"/>
      <c r="P29" s="43"/>
      <c r="Q29" s="43"/>
      <c r="R29" s="43"/>
      <c r="S29" s="43"/>
      <c r="T29" s="43"/>
      <c r="U29" s="43"/>
    </row>
    <row r="30" spans="2:21" x14ac:dyDescent="0.2">
      <c r="B30" s="161" t="s">
        <v>189</v>
      </c>
      <c r="C30" s="43"/>
      <c r="D30" s="65">
        <f>F30/(F22+F23+F24)</f>
        <v>7.9242539682539678E-2</v>
      </c>
      <c r="E30" s="65" t="s">
        <v>46</v>
      </c>
      <c r="F30" s="216">
        <f>'Soft + Hard Costs'!I84</f>
        <v>62403.5</v>
      </c>
      <c r="G30" s="68"/>
      <c r="H30" s="161" t="s">
        <v>132</v>
      </c>
      <c r="I30" s="43"/>
      <c r="J30" s="229">
        <v>0</v>
      </c>
      <c r="K30" s="43"/>
      <c r="L30" s="43"/>
      <c r="M30" s="43"/>
      <c r="N30" s="43"/>
      <c r="O30" s="263"/>
      <c r="P30" s="43"/>
      <c r="Q30" s="43"/>
      <c r="R30" s="43"/>
      <c r="S30" s="43"/>
      <c r="T30" s="43"/>
      <c r="U30" s="43"/>
    </row>
    <row r="31" spans="2:21" x14ac:dyDescent="0.2">
      <c r="B31" s="161" t="s">
        <v>190</v>
      </c>
      <c r="C31" s="43"/>
      <c r="D31" s="65">
        <f>F31/(F22+F23+F24)</f>
        <v>0</v>
      </c>
      <c r="E31" s="65" t="s">
        <v>46</v>
      </c>
      <c r="F31" s="216">
        <f>'Soft + Hard Costs'!I90</f>
        <v>0</v>
      </c>
      <c r="G31" s="43"/>
      <c r="H31" s="161" t="s">
        <v>133</v>
      </c>
      <c r="I31" s="61">
        <f>-J31/F27</f>
        <v>0.58333333333333337</v>
      </c>
      <c r="J31" s="229">
        <v>-70000</v>
      </c>
      <c r="K31" s="70">
        <f>(F27+J31)/12</f>
        <v>4166.666666666667</v>
      </c>
      <c r="L31" s="71" t="s">
        <v>226</v>
      </c>
      <c r="M31" s="43"/>
      <c r="N31" s="43"/>
      <c r="O31" s="261"/>
      <c r="P31" s="43"/>
      <c r="Q31" s="43"/>
      <c r="R31" s="43"/>
      <c r="S31" s="43"/>
      <c r="T31" s="43"/>
      <c r="U31" s="43"/>
    </row>
    <row r="32" spans="2:21" ht="13.5" thickBot="1" x14ac:dyDescent="0.25">
      <c r="B32" s="210" t="s">
        <v>191</v>
      </c>
      <c r="C32" s="116"/>
      <c r="D32" s="72">
        <f>F32/(F22+F23+F24)</f>
        <v>0</v>
      </c>
      <c r="E32" s="72" t="s">
        <v>46</v>
      </c>
      <c r="F32" s="217">
        <f>'Soft + Hard Costs'!I98</f>
        <v>0</v>
      </c>
      <c r="G32" s="43"/>
      <c r="H32" s="161" t="s">
        <v>170</v>
      </c>
      <c r="I32" s="61"/>
      <c r="J32" s="230">
        <f>-I46</f>
        <v>-450000</v>
      </c>
      <c r="K32" s="43"/>
      <c r="L32" s="69"/>
      <c r="M32" s="43"/>
      <c r="N32" s="43"/>
      <c r="O32" s="261"/>
      <c r="P32" s="43"/>
      <c r="Q32" s="43"/>
      <c r="R32" s="43"/>
      <c r="S32" s="43"/>
      <c r="T32" s="43"/>
      <c r="U32" s="43"/>
    </row>
    <row r="33" spans="2:21" x14ac:dyDescent="0.2">
      <c r="B33" s="172" t="s">
        <v>52</v>
      </c>
      <c r="C33" s="69"/>
      <c r="D33" s="73"/>
      <c r="E33" s="60" t="s">
        <v>53</v>
      </c>
      <c r="F33" s="218">
        <f>SUM(F25:F32)</f>
        <v>321435.93000000005</v>
      </c>
      <c r="G33" s="43"/>
      <c r="H33" s="161" t="s">
        <v>225</v>
      </c>
      <c r="I33" s="43"/>
      <c r="J33" s="229">
        <f>-I50</f>
        <v>0</v>
      </c>
      <c r="K33" s="43"/>
      <c r="L33" s="69"/>
      <c r="M33" s="43"/>
      <c r="N33" s="61"/>
      <c r="O33" s="261"/>
      <c r="P33" s="43"/>
      <c r="Q33" s="43"/>
      <c r="R33" s="43"/>
      <c r="S33" s="43"/>
      <c r="T33" s="43"/>
      <c r="U33" s="43"/>
    </row>
    <row r="34" spans="2:21" ht="13.5" thickBot="1" x14ac:dyDescent="0.25">
      <c r="B34" s="172"/>
      <c r="C34" s="69"/>
      <c r="D34" s="74">
        <f>F33/(F22+F23+F24)</f>
        <v>0.40817260952380957</v>
      </c>
      <c r="E34" s="74" t="s">
        <v>2</v>
      </c>
      <c r="F34" s="178"/>
      <c r="G34" s="43"/>
      <c r="H34" s="161" t="s">
        <v>119</v>
      </c>
      <c r="I34" s="52"/>
      <c r="J34" s="231">
        <f>SUM(J27:J33)</f>
        <v>3935.9300000001676</v>
      </c>
      <c r="K34" s="43"/>
      <c r="L34" s="43"/>
      <c r="M34" s="43"/>
      <c r="N34" s="61"/>
      <c r="O34" s="52"/>
      <c r="P34" s="43"/>
      <c r="Q34" s="43"/>
      <c r="R34" s="43"/>
      <c r="S34" s="43"/>
      <c r="T34" s="43"/>
      <c r="U34" s="43"/>
    </row>
    <row r="35" spans="2:21" ht="13.5" thickBot="1" x14ac:dyDescent="0.25">
      <c r="B35" s="212" t="s">
        <v>54</v>
      </c>
      <c r="C35" s="213"/>
      <c r="D35" s="219"/>
      <c r="E35" s="220" t="s">
        <v>44</v>
      </c>
      <c r="F35" s="221">
        <f>SUM(F20:F24)+F33</f>
        <v>1368935.9300000002</v>
      </c>
      <c r="G35" s="43"/>
      <c r="H35" s="161" t="s">
        <v>48</v>
      </c>
      <c r="I35" s="43"/>
      <c r="J35" s="228">
        <f>F57</f>
        <v>66707.920000000013</v>
      </c>
      <c r="K35" s="43"/>
      <c r="L35" s="43"/>
      <c r="M35" s="43"/>
      <c r="N35" s="43"/>
      <c r="O35" s="261"/>
      <c r="P35" s="43"/>
      <c r="Q35" s="43"/>
      <c r="R35" s="43"/>
      <c r="S35" s="43"/>
      <c r="T35" s="43"/>
      <c r="U35" s="43"/>
    </row>
    <row r="36" spans="2:21" ht="13.5" thickBot="1" x14ac:dyDescent="0.25">
      <c r="B36" s="50"/>
      <c r="C36" s="43"/>
      <c r="D36" s="261"/>
      <c r="E36" s="262"/>
      <c r="F36" s="44"/>
      <c r="G36" s="43"/>
      <c r="H36" s="161" t="s">
        <v>49</v>
      </c>
      <c r="I36" s="43"/>
      <c r="J36" s="228">
        <f>I24</f>
        <v>-46672.694649620236</v>
      </c>
      <c r="K36" s="43"/>
      <c r="L36" s="43"/>
      <c r="M36" s="43"/>
      <c r="N36" s="52"/>
      <c r="O36" s="264"/>
      <c r="P36" s="43"/>
      <c r="Q36" s="43"/>
      <c r="R36" s="43"/>
      <c r="S36" s="43"/>
      <c r="T36" s="43"/>
      <c r="U36" s="43"/>
    </row>
    <row r="37" spans="2:21" ht="13.5" thickBot="1" x14ac:dyDescent="0.25">
      <c r="B37" s="405" t="s">
        <v>65</v>
      </c>
      <c r="C37" s="406"/>
      <c r="D37" s="406"/>
      <c r="E37" s="406"/>
      <c r="F37" s="407"/>
      <c r="G37" s="43"/>
      <c r="H37" s="161"/>
      <c r="I37" s="61"/>
      <c r="J37" s="228"/>
      <c r="K37" s="43"/>
      <c r="L37" s="43"/>
      <c r="M37" s="43"/>
      <c r="N37" s="43"/>
      <c r="O37" s="263"/>
      <c r="P37" s="43"/>
      <c r="Q37" s="43"/>
      <c r="R37" s="43"/>
      <c r="S37" s="43"/>
      <c r="T37" s="43"/>
      <c r="U37" s="43"/>
    </row>
    <row r="38" spans="2:21" ht="13.5" thickBot="1" x14ac:dyDescent="0.25">
      <c r="B38" s="161" t="s">
        <v>66</v>
      </c>
      <c r="C38" s="43"/>
      <c r="D38" s="348"/>
      <c r="E38" s="44"/>
      <c r="F38" s="337">
        <f>12*F14</f>
        <v>14664</v>
      </c>
      <c r="G38" s="43"/>
      <c r="H38" s="232" t="s">
        <v>51</v>
      </c>
      <c r="I38" s="233"/>
      <c r="J38" s="234">
        <f>SUM(J35:J37)</f>
        <v>20035.225350379777</v>
      </c>
      <c r="K38" s="43"/>
      <c r="L38" s="43"/>
      <c r="M38" s="43"/>
      <c r="N38" s="43"/>
      <c r="O38" s="263"/>
      <c r="P38" s="43"/>
      <c r="Q38" s="43"/>
      <c r="R38" s="43"/>
      <c r="S38" s="43"/>
      <c r="T38" s="43"/>
      <c r="U38" s="43"/>
    </row>
    <row r="39" spans="2:21" ht="13.5" thickBot="1" x14ac:dyDescent="0.25">
      <c r="B39" s="161" t="s">
        <v>131</v>
      </c>
      <c r="C39" s="43"/>
      <c r="D39" s="75">
        <f>C15</f>
        <v>510</v>
      </c>
      <c r="E39" s="43"/>
      <c r="F39" s="337">
        <f>F15*12</f>
        <v>67320</v>
      </c>
      <c r="G39" s="48"/>
      <c r="H39" s="45" t="s">
        <v>120</v>
      </c>
      <c r="I39" s="76">
        <f>(I46+I50)/(F35-100000)</f>
        <v>0.35462783373152651</v>
      </c>
      <c r="J39" s="43"/>
      <c r="K39" s="66"/>
      <c r="L39" s="45"/>
      <c r="M39" s="43"/>
      <c r="N39" s="61"/>
      <c r="O39" s="263"/>
      <c r="P39" s="43"/>
      <c r="Q39" s="43"/>
      <c r="R39" s="43"/>
      <c r="S39" s="43"/>
      <c r="T39" s="43"/>
      <c r="U39" s="43"/>
    </row>
    <row r="40" spans="2:21" ht="13.5" thickBot="1" x14ac:dyDescent="0.25">
      <c r="B40" s="161"/>
      <c r="C40" s="43"/>
      <c r="D40" s="75"/>
      <c r="E40" s="43"/>
      <c r="F40" s="337"/>
      <c r="G40" s="227"/>
      <c r="H40" s="405" t="s">
        <v>123</v>
      </c>
      <c r="I40" s="406"/>
      <c r="J40" s="407"/>
      <c r="K40" s="66"/>
      <c r="L40" s="45"/>
      <c r="M40" s="43"/>
      <c r="N40" s="43"/>
      <c r="O40" s="43"/>
      <c r="P40" s="43"/>
      <c r="Q40" s="43"/>
      <c r="R40" s="43"/>
      <c r="S40" s="43"/>
      <c r="T40" s="43"/>
      <c r="U40" s="43"/>
    </row>
    <row r="41" spans="2:21" x14ac:dyDescent="0.2">
      <c r="B41" s="165" t="s">
        <v>67</v>
      </c>
      <c r="C41" s="43"/>
      <c r="D41" s="75"/>
      <c r="E41" s="46">
        <f>SUM(F38:F40)</f>
        <v>81984</v>
      </c>
      <c r="F41" s="337"/>
      <c r="G41" s="48"/>
      <c r="H41" s="49"/>
      <c r="I41" s="399" t="s">
        <v>168</v>
      </c>
      <c r="J41" s="400" t="s">
        <v>169</v>
      </c>
      <c r="K41" s="43"/>
      <c r="L41" s="77"/>
      <c r="M41" s="43"/>
      <c r="N41" s="43"/>
      <c r="O41" s="43"/>
      <c r="P41" s="43"/>
      <c r="Q41" s="43"/>
      <c r="R41" s="43"/>
      <c r="S41" s="43"/>
      <c r="T41" s="43"/>
      <c r="U41" s="43"/>
    </row>
    <row r="42" spans="2:21" x14ac:dyDescent="0.2">
      <c r="B42" s="161"/>
      <c r="C42" s="43"/>
      <c r="D42" s="90"/>
      <c r="E42" s="90"/>
      <c r="F42" s="337"/>
      <c r="G42" s="43"/>
      <c r="H42" s="78" t="s">
        <v>231</v>
      </c>
      <c r="I42" s="79">
        <f>-J31</f>
        <v>70000</v>
      </c>
      <c r="J42" s="402">
        <f>I42/-H72</f>
        <v>0.13461538461538461</v>
      </c>
      <c r="K42" s="80"/>
      <c r="L42" s="43"/>
      <c r="M42" s="43"/>
      <c r="N42" s="43"/>
      <c r="O42" s="43"/>
      <c r="P42" s="43"/>
      <c r="Q42" s="43"/>
      <c r="R42" s="43"/>
      <c r="S42" s="43"/>
      <c r="T42" s="43"/>
      <c r="U42" s="43"/>
    </row>
    <row r="43" spans="2:21" x14ac:dyDescent="0.2">
      <c r="B43" s="161" t="s">
        <v>68</v>
      </c>
      <c r="C43" s="43"/>
      <c r="D43" s="90">
        <v>0</v>
      </c>
      <c r="E43" s="90"/>
      <c r="F43" s="338">
        <f>-D43*E41</f>
        <v>0</v>
      </c>
      <c r="G43" s="64"/>
      <c r="H43" s="82"/>
      <c r="I43" s="83" t="s">
        <v>55</v>
      </c>
      <c r="J43" s="83" t="s">
        <v>56</v>
      </c>
      <c r="K43" s="83" t="s">
        <v>57</v>
      </c>
      <c r="L43" s="83" t="s">
        <v>58</v>
      </c>
      <c r="M43" s="83" t="s">
        <v>59</v>
      </c>
      <c r="N43" s="83" t="s">
        <v>60</v>
      </c>
      <c r="O43" s="83" t="s">
        <v>61</v>
      </c>
      <c r="P43" s="83" t="s">
        <v>62</v>
      </c>
      <c r="Q43" s="83" t="s">
        <v>63</v>
      </c>
      <c r="R43" s="84" t="s">
        <v>64</v>
      </c>
      <c r="S43" s="43"/>
      <c r="T43" s="43"/>
      <c r="U43" s="43"/>
    </row>
    <row r="44" spans="2:21" x14ac:dyDescent="0.2">
      <c r="B44" s="161"/>
      <c r="C44" s="43"/>
      <c r="D44" s="61"/>
      <c r="E44" s="97"/>
      <c r="F44" s="337"/>
      <c r="G44" s="64"/>
      <c r="H44" s="85" t="s">
        <v>121</v>
      </c>
      <c r="I44" s="86">
        <f>I45/I42</f>
        <v>0</v>
      </c>
      <c r="J44" s="87">
        <f>J45/I42</f>
        <v>3.8529279519961081E-2</v>
      </c>
      <c r="K44" s="88">
        <f>K45/$I$42</f>
        <v>4.2377813366114937E-2</v>
      </c>
      <c r="L44" s="88">
        <f t="shared" ref="L44:Q44" si="0">L45/$I$42</f>
        <v>4.6341803227653411E-2</v>
      </c>
      <c r="M44" s="88">
        <f t="shared" si="0"/>
        <v>5.0424712785038031E-2</v>
      </c>
      <c r="N44" s="88">
        <f t="shared" si="0"/>
        <v>5.4630109629144177E-2</v>
      </c>
      <c r="O44" s="88">
        <f t="shared" si="0"/>
        <v>5.8961668378573515E-2</v>
      </c>
      <c r="P44" s="88">
        <f t="shared" si="0"/>
        <v>6.342317389048574E-2</v>
      </c>
      <c r="Q44" s="88">
        <f t="shared" si="0"/>
        <v>6.8018524567755326E-2</v>
      </c>
      <c r="R44" s="89">
        <f>(R45-I42)/I42</f>
        <v>0.44073778102679145</v>
      </c>
      <c r="S44" s="43"/>
      <c r="T44" s="43"/>
      <c r="U44" s="43"/>
    </row>
    <row r="45" spans="2:21" x14ac:dyDescent="0.2">
      <c r="B45" s="388" t="s">
        <v>113</v>
      </c>
      <c r="C45" s="389"/>
      <c r="D45" s="390" t="s">
        <v>166</v>
      </c>
      <c r="E45" s="391">
        <v>0.5</v>
      </c>
      <c r="F45" s="392">
        <f>-E45*F9</f>
        <v>-1658</v>
      </c>
      <c r="G45" s="393"/>
      <c r="H45" s="346">
        <f>I42/(I42+I46)</f>
        <v>0.13461538461538461</v>
      </c>
      <c r="I45" s="91">
        <v>0</v>
      </c>
      <c r="J45" s="92">
        <f>(J62-J54)*$J$42</f>
        <v>2697.0495663972756</v>
      </c>
      <c r="K45" s="92">
        <f t="shared" ref="K45:Q45" si="1">(K62-K54)*$J$42</f>
        <v>2966.4469356280456</v>
      </c>
      <c r="L45" s="102">
        <f t="shared" si="1"/>
        <v>3243.9262259357388</v>
      </c>
      <c r="M45" s="102">
        <f t="shared" si="1"/>
        <v>3529.7298949526621</v>
      </c>
      <c r="N45" s="102">
        <f t="shared" si="1"/>
        <v>3824.1076740400922</v>
      </c>
      <c r="O45" s="102">
        <f t="shared" si="1"/>
        <v>4127.316786500146</v>
      </c>
      <c r="P45" s="102">
        <f t="shared" si="1"/>
        <v>4439.6221723340022</v>
      </c>
      <c r="Q45" s="102">
        <f t="shared" si="1"/>
        <v>4761.2967197428725</v>
      </c>
      <c r="R45" s="93">
        <f>R69-R54-R49</f>
        <v>100851.6446718754</v>
      </c>
      <c r="S45" s="43"/>
      <c r="T45" s="43"/>
      <c r="U45" s="43"/>
    </row>
    <row r="46" spans="2:21" x14ac:dyDescent="0.2">
      <c r="B46" s="386" t="s">
        <v>114</v>
      </c>
      <c r="C46" s="297"/>
      <c r="D46" s="401" t="s">
        <v>227</v>
      </c>
      <c r="E46" s="394" t="s">
        <v>228</v>
      </c>
      <c r="F46" s="395">
        <v>-1500</v>
      </c>
      <c r="G46" s="396"/>
      <c r="H46" s="78" t="s">
        <v>231</v>
      </c>
      <c r="I46" s="79">
        <v>450000</v>
      </c>
      <c r="J46" s="403">
        <f>I46/-H72</f>
        <v>0.86538461538461542</v>
      </c>
      <c r="K46" s="95"/>
      <c r="L46" s="43"/>
      <c r="M46" s="43"/>
      <c r="N46" s="43"/>
      <c r="O46" s="43"/>
      <c r="P46" s="43"/>
      <c r="Q46" s="43"/>
      <c r="R46" s="43"/>
      <c r="S46" s="43"/>
      <c r="T46" s="43"/>
      <c r="U46" s="43"/>
    </row>
    <row r="47" spans="2:21" x14ac:dyDescent="0.2">
      <c r="B47" s="161" t="s">
        <v>71</v>
      </c>
      <c r="C47" s="43"/>
      <c r="D47" s="101" t="s">
        <v>166</v>
      </c>
      <c r="E47" s="344">
        <v>150</v>
      </c>
      <c r="F47" s="338">
        <f>E47*-12</f>
        <v>-1800</v>
      </c>
      <c r="G47" s="81"/>
      <c r="H47" s="98"/>
      <c r="I47" s="83" t="s">
        <v>55</v>
      </c>
      <c r="J47" s="83" t="s">
        <v>56</v>
      </c>
      <c r="K47" s="83" t="s">
        <v>57</v>
      </c>
      <c r="L47" s="83" t="s">
        <v>58</v>
      </c>
      <c r="M47" s="83" t="s">
        <v>59</v>
      </c>
      <c r="N47" s="83" t="str">
        <f>N43</f>
        <v>YR 6</v>
      </c>
      <c r="O47" s="83" t="s">
        <v>61</v>
      </c>
      <c r="P47" s="83" t="s">
        <v>62</v>
      </c>
      <c r="Q47" s="83" t="s">
        <v>63</v>
      </c>
      <c r="R47" s="84" t="s">
        <v>64</v>
      </c>
      <c r="S47" s="43"/>
      <c r="T47" s="43"/>
      <c r="U47" s="43"/>
    </row>
    <row r="48" spans="2:21" x14ac:dyDescent="0.2">
      <c r="B48" s="209" t="s">
        <v>72</v>
      </c>
      <c r="C48" s="97"/>
      <c r="D48" s="105"/>
      <c r="E48" s="106"/>
      <c r="F48" s="339">
        <f>D48*12</f>
        <v>0</v>
      </c>
      <c r="G48" s="64"/>
      <c r="H48" s="100" t="s">
        <v>121</v>
      </c>
      <c r="I48" s="88">
        <f>I49/I46</f>
        <v>0</v>
      </c>
      <c r="J48" s="88">
        <f>J49/I46</f>
        <v>3.8529279519961081E-2</v>
      </c>
      <c r="K48" s="88">
        <f>K49/$I$46</f>
        <v>4.2377813366114944E-2</v>
      </c>
      <c r="L48" s="88">
        <f t="shared" ref="L48:Q48" si="2">L49/$I$46</f>
        <v>4.6341803227653411E-2</v>
      </c>
      <c r="M48" s="88">
        <f t="shared" si="2"/>
        <v>5.0424712785038031E-2</v>
      </c>
      <c r="N48" s="88">
        <f t="shared" si="2"/>
        <v>5.4630109629144177E-2</v>
      </c>
      <c r="O48" s="88">
        <f t="shared" si="2"/>
        <v>5.8961668378573522E-2</v>
      </c>
      <c r="P48" s="88">
        <f t="shared" si="2"/>
        <v>6.3423173890485754E-2</v>
      </c>
      <c r="Q48" s="88">
        <f t="shared" si="2"/>
        <v>6.8018524567755326E-2</v>
      </c>
      <c r="R48" s="89">
        <f>((J42*R69)-I42)/I42</f>
        <v>0.44073778102679145</v>
      </c>
      <c r="S48" s="43"/>
      <c r="T48" s="43"/>
      <c r="U48" s="43"/>
    </row>
    <row r="49" spans="2:21" x14ac:dyDescent="0.2">
      <c r="B49" s="161" t="s">
        <v>74</v>
      </c>
      <c r="C49" s="43"/>
      <c r="D49" s="109">
        <v>0.02</v>
      </c>
      <c r="E49" s="90"/>
      <c r="F49" s="340">
        <f>-(D49*SUM(F38:F42))</f>
        <v>-1639.68</v>
      </c>
      <c r="G49" s="81"/>
      <c r="H49" s="346">
        <f>1-H45</f>
        <v>0.86538461538461542</v>
      </c>
      <c r="I49" s="102">
        <v>0</v>
      </c>
      <c r="J49" s="102">
        <f>(J62-J54)*$J$46</f>
        <v>17338.175783982486</v>
      </c>
      <c r="K49" s="102">
        <f t="shared" ref="K49:Q49" si="3">(K62-K54)*$J$46</f>
        <v>19070.016014751724</v>
      </c>
      <c r="L49" s="102">
        <f t="shared" si="3"/>
        <v>20853.811452444035</v>
      </c>
      <c r="M49" s="102">
        <f t="shared" si="3"/>
        <v>22691.120753267114</v>
      </c>
      <c r="N49" s="102">
        <f t="shared" si="3"/>
        <v>24583.549333114879</v>
      </c>
      <c r="O49" s="102">
        <f t="shared" si="3"/>
        <v>26532.750770358085</v>
      </c>
      <c r="P49" s="102">
        <f t="shared" si="3"/>
        <v>28540.428250718589</v>
      </c>
      <c r="Q49" s="102">
        <f t="shared" si="3"/>
        <v>30608.336055489897</v>
      </c>
      <c r="R49" s="93">
        <f>J46*R69</f>
        <v>648332.00146205619</v>
      </c>
      <c r="S49" s="43"/>
      <c r="T49" s="43"/>
      <c r="U49" s="43"/>
    </row>
    <row r="50" spans="2:21" x14ac:dyDescent="0.2">
      <c r="B50" s="161" t="s">
        <v>76</v>
      </c>
      <c r="C50" s="43"/>
      <c r="D50" s="109">
        <v>0.02</v>
      </c>
      <c r="E50" s="90"/>
      <c r="F50" s="340">
        <f>-(D50*SUM(F38:F42))</f>
        <v>-1639.68</v>
      </c>
      <c r="G50" s="81"/>
      <c r="H50" s="78" t="s">
        <v>231</v>
      </c>
      <c r="I50" s="79">
        <v>0</v>
      </c>
      <c r="J50" s="94">
        <v>0</v>
      </c>
      <c r="K50" s="95"/>
      <c r="L50" s="96"/>
      <c r="M50" s="96"/>
      <c r="N50" s="43"/>
      <c r="O50" s="43"/>
      <c r="P50" s="43"/>
      <c r="Q50" s="43"/>
      <c r="R50" s="43"/>
      <c r="S50" s="43"/>
      <c r="T50" s="43"/>
      <c r="U50" s="43"/>
    </row>
    <row r="51" spans="2:21" x14ac:dyDescent="0.2">
      <c r="B51" s="161" t="s">
        <v>165</v>
      </c>
      <c r="C51" s="43"/>
      <c r="D51" s="44"/>
      <c r="E51" s="90"/>
      <c r="F51" s="341">
        <v>0</v>
      </c>
      <c r="G51" s="81"/>
      <c r="H51" s="98"/>
      <c r="I51" s="83" t="s">
        <v>55</v>
      </c>
      <c r="J51" s="83" t="s">
        <v>56</v>
      </c>
      <c r="K51" s="83" t="s">
        <v>57</v>
      </c>
      <c r="L51" s="83" t="s">
        <v>58</v>
      </c>
      <c r="M51" s="83" t="s">
        <v>59</v>
      </c>
      <c r="N51" s="83" t="str">
        <f>N47</f>
        <v>YR 6</v>
      </c>
      <c r="O51" s="83" t="s">
        <v>61</v>
      </c>
      <c r="P51" s="83" t="s">
        <v>62</v>
      </c>
      <c r="Q51" s="83" t="s">
        <v>63</v>
      </c>
      <c r="R51" s="107" t="s">
        <v>64</v>
      </c>
      <c r="S51" s="43"/>
      <c r="T51" s="43"/>
      <c r="U51" s="43"/>
    </row>
    <row r="52" spans="2:21" x14ac:dyDescent="0.2">
      <c r="B52" s="161" t="s">
        <v>167</v>
      </c>
      <c r="C52" s="43"/>
      <c r="D52" s="44"/>
      <c r="E52" s="90"/>
      <c r="F52" s="341">
        <v>-480</v>
      </c>
      <c r="G52" s="81"/>
      <c r="H52" s="98"/>
      <c r="I52" s="239"/>
      <c r="J52" s="239"/>
      <c r="K52" s="239"/>
      <c r="L52" s="239"/>
      <c r="M52" s="239"/>
      <c r="N52" s="239"/>
      <c r="O52" s="239"/>
      <c r="P52" s="239"/>
      <c r="Q52" s="239"/>
      <c r="R52" s="84"/>
      <c r="S52" s="43"/>
      <c r="T52" s="43"/>
      <c r="U52" s="43"/>
    </row>
    <row r="53" spans="2:21" ht="13.5" thickBot="1" x14ac:dyDescent="0.25">
      <c r="B53" s="210" t="s">
        <v>78</v>
      </c>
      <c r="C53" s="116"/>
      <c r="D53" s="117">
        <v>0.08</v>
      </c>
      <c r="E53" s="72"/>
      <c r="F53" s="342">
        <f>-D53*E41</f>
        <v>-6558.72</v>
      </c>
      <c r="G53" s="265"/>
      <c r="H53" s="100" t="s">
        <v>223</v>
      </c>
      <c r="I53" s="88">
        <v>0.08</v>
      </c>
      <c r="J53" s="88">
        <v>0.08</v>
      </c>
      <c r="K53" s="88">
        <f>J53</f>
        <v>0.08</v>
      </c>
      <c r="L53" s="88">
        <f t="shared" ref="L53:Q53" si="4">K53</f>
        <v>0.08</v>
      </c>
      <c r="M53" s="88">
        <f t="shared" si="4"/>
        <v>0.08</v>
      </c>
      <c r="N53" s="88">
        <f t="shared" si="4"/>
        <v>0.08</v>
      </c>
      <c r="O53" s="88">
        <f t="shared" si="4"/>
        <v>0.08</v>
      </c>
      <c r="P53" s="88">
        <f t="shared" si="4"/>
        <v>0.08</v>
      </c>
      <c r="Q53" s="88">
        <f t="shared" si="4"/>
        <v>0.08</v>
      </c>
      <c r="R53" s="110">
        <v>0</v>
      </c>
      <c r="S53" s="43"/>
      <c r="T53" s="43"/>
      <c r="U53" s="43"/>
    </row>
    <row r="54" spans="2:21" ht="13.5" thickBot="1" x14ac:dyDescent="0.25">
      <c r="B54" s="211" t="s">
        <v>80</v>
      </c>
      <c r="C54" s="119"/>
      <c r="D54" s="120">
        <f>-(F54/E41)</f>
        <v>0.18633001561280252</v>
      </c>
      <c r="E54" s="120"/>
      <c r="F54" s="343">
        <f>SUM(F43:F53)</f>
        <v>-15276.080000000002</v>
      </c>
      <c r="G54" s="266"/>
      <c r="H54" s="112" t="s">
        <v>222</v>
      </c>
      <c r="I54" s="102">
        <f>I50*I53</f>
        <v>0</v>
      </c>
      <c r="J54" s="102">
        <f>I54</f>
        <v>0</v>
      </c>
      <c r="K54" s="102">
        <f>J54</f>
        <v>0</v>
      </c>
      <c r="L54" s="102">
        <f t="shared" ref="L54:Q54" si="5">K54</f>
        <v>0</v>
      </c>
      <c r="M54" s="102">
        <f t="shared" si="5"/>
        <v>0</v>
      </c>
      <c r="N54" s="102">
        <f t="shared" si="5"/>
        <v>0</v>
      </c>
      <c r="O54" s="102">
        <f t="shared" si="5"/>
        <v>0</v>
      </c>
      <c r="P54" s="102">
        <f t="shared" si="5"/>
        <v>0</v>
      </c>
      <c r="Q54" s="102">
        <f t="shared" si="5"/>
        <v>0</v>
      </c>
      <c r="R54" s="113">
        <f>R69*J50</f>
        <v>0</v>
      </c>
      <c r="S54" s="104"/>
      <c r="T54" s="43"/>
      <c r="U54" s="43"/>
    </row>
    <row r="55" spans="2:21" x14ac:dyDescent="0.2">
      <c r="B55" s="165" t="s">
        <v>81</v>
      </c>
      <c r="C55" s="44"/>
      <c r="D55" s="43"/>
      <c r="E55" s="43"/>
      <c r="F55" s="238">
        <f>F54/F13</f>
        <v>-4.1932692835575081</v>
      </c>
      <c r="G55" s="43"/>
      <c r="H55" s="69"/>
      <c r="I55" s="66"/>
      <c r="J55" s="43"/>
      <c r="K55" s="43"/>
      <c r="L55" s="43"/>
      <c r="M55" s="43"/>
      <c r="N55" s="43"/>
      <c r="O55" s="43"/>
      <c r="P55" s="43"/>
      <c r="Q55" s="43"/>
      <c r="R55" s="43"/>
      <c r="S55" s="108"/>
      <c r="T55" s="43"/>
      <c r="U55" s="43"/>
    </row>
    <row r="56" spans="2:21" ht="13.5" thickBot="1" x14ac:dyDescent="0.25">
      <c r="B56" s="161"/>
      <c r="C56" s="43"/>
      <c r="D56" s="43"/>
      <c r="E56" s="43"/>
      <c r="F56" s="236"/>
      <c r="G56" s="43"/>
      <c r="H56" s="118"/>
      <c r="I56" s="83" t="s">
        <v>55</v>
      </c>
      <c r="J56" s="83" t="s">
        <v>56</v>
      </c>
      <c r="K56" s="83" t="s">
        <v>57</v>
      </c>
      <c r="L56" s="83" t="s">
        <v>58</v>
      </c>
      <c r="M56" s="83" t="s">
        <v>59</v>
      </c>
      <c r="N56" s="83" t="s">
        <v>60</v>
      </c>
      <c r="O56" s="83" t="s">
        <v>61</v>
      </c>
      <c r="P56" s="83" t="s">
        <v>62</v>
      </c>
      <c r="Q56" s="83" t="s">
        <v>63</v>
      </c>
      <c r="R56" s="84" t="s">
        <v>64</v>
      </c>
      <c r="S56" s="108"/>
      <c r="T56" s="43"/>
      <c r="U56" s="43"/>
    </row>
    <row r="57" spans="2:21" ht="13.5" thickBot="1" x14ac:dyDescent="0.25">
      <c r="B57" s="212" t="s">
        <v>48</v>
      </c>
      <c r="C57" s="213"/>
      <c r="D57" s="214"/>
      <c r="E57" s="214"/>
      <c r="F57" s="237">
        <f>SUM(F38:F53)</f>
        <v>66707.920000000013</v>
      </c>
      <c r="G57" s="43"/>
      <c r="H57" s="121" t="s">
        <v>69</v>
      </c>
      <c r="I57" s="122">
        <v>0</v>
      </c>
      <c r="J57" s="122">
        <f>E41</f>
        <v>81984</v>
      </c>
      <c r="K57" s="122">
        <f>J57*103%</f>
        <v>84443.520000000004</v>
      </c>
      <c r="L57" s="122">
        <f t="shared" ref="L57:R57" si="6">K57*103%</f>
        <v>86976.825600000011</v>
      </c>
      <c r="M57" s="122">
        <f t="shared" si="6"/>
        <v>89586.130368000013</v>
      </c>
      <c r="N57" s="122">
        <f t="shared" si="6"/>
        <v>92273.71427904001</v>
      </c>
      <c r="O57" s="122">
        <f t="shared" si="6"/>
        <v>95041.92570741121</v>
      </c>
      <c r="P57" s="122">
        <f t="shared" si="6"/>
        <v>97893.183478633553</v>
      </c>
      <c r="Q57" s="122">
        <f t="shared" si="6"/>
        <v>100829.97898299256</v>
      </c>
      <c r="R57" s="123">
        <f t="shared" si="6"/>
        <v>103854.87835248234</v>
      </c>
      <c r="S57" s="108"/>
      <c r="T57" s="111"/>
      <c r="U57" s="43"/>
    </row>
    <row r="58" spans="2:21" x14ac:dyDescent="0.2">
      <c r="B58" s="43"/>
      <c r="C58" s="43"/>
      <c r="D58" s="43"/>
      <c r="E58" s="43"/>
      <c r="F58" s="43"/>
      <c r="G58" s="52"/>
      <c r="H58" s="59" t="s">
        <v>70</v>
      </c>
      <c r="I58" s="124">
        <v>0</v>
      </c>
      <c r="J58" s="124">
        <f>F54</f>
        <v>-15276.080000000002</v>
      </c>
      <c r="K58" s="124">
        <f>J58*103%</f>
        <v>-15734.362400000002</v>
      </c>
      <c r="L58" s="124">
        <f t="shared" ref="L58:R58" si="7">K58*103%</f>
        <v>-16206.393272000003</v>
      </c>
      <c r="M58" s="124">
        <f t="shared" si="7"/>
        <v>-16692.585070160003</v>
      </c>
      <c r="N58" s="124">
        <f t="shared" si="7"/>
        <v>-17193.362622264802</v>
      </c>
      <c r="O58" s="124">
        <f t="shared" si="7"/>
        <v>-17709.163500932747</v>
      </c>
      <c r="P58" s="124">
        <f t="shared" si="7"/>
        <v>-18240.438405960729</v>
      </c>
      <c r="Q58" s="124">
        <f t="shared" si="7"/>
        <v>-18787.651558139551</v>
      </c>
      <c r="R58" s="125">
        <f t="shared" si="7"/>
        <v>-19351.281104883739</v>
      </c>
      <c r="S58" s="108"/>
      <c r="T58" s="111"/>
      <c r="U58" s="43"/>
    </row>
    <row r="59" spans="2:21" x14ac:dyDescent="0.2">
      <c r="B59" s="43"/>
      <c r="C59" s="43"/>
      <c r="D59" s="43"/>
      <c r="E59" s="43"/>
      <c r="F59" s="43"/>
      <c r="G59" s="43"/>
      <c r="H59" s="127"/>
      <c r="I59" s="128"/>
      <c r="J59" s="128"/>
      <c r="K59" s="128"/>
      <c r="L59" s="128"/>
      <c r="M59" s="128"/>
      <c r="N59" s="128"/>
      <c r="O59" s="128"/>
      <c r="P59" s="128"/>
      <c r="Q59" s="128"/>
      <c r="R59" s="129"/>
      <c r="S59" s="114"/>
      <c r="T59" s="115"/>
      <c r="U59" s="43"/>
    </row>
    <row r="60" spans="2:21" x14ac:dyDescent="0.2">
      <c r="B60" s="43"/>
      <c r="C60" s="43"/>
      <c r="D60" s="43"/>
      <c r="E60" s="43"/>
      <c r="F60" s="43"/>
      <c r="G60" s="43"/>
      <c r="H60" s="59" t="s">
        <v>73</v>
      </c>
      <c r="I60" s="124">
        <f t="shared" ref="I60:R60" si="8">SUM(I57:I59)</f>
        <v>0</v>
      </c>
      <c r="J60" s="124">
        <f t="shared" si="8"/>
        <v>66707.92</v>
      </c>
      <c r="K60" s="124">
        <f t="shared" si="8"/>
        <v>68709.157600000006</v>
      </c>
      <c r="L60" s="124">
        <f t="shared" si="8"/>
        <v>70770.43232800001</v>
      </c>
      <c r="M60" s="124">
        <f t="shared" si="8"/>
        <v>72893.545297840014</v>
      </c>
      <c r="N60" s="124">
        <f t="shared" si="8"/>
        <v>75080.351656775209</v>
      </c>
      <c r="O60" s="124">
        <f t="shared" si="8"/>
        <v>77332.762206478466</v>
      </c>
      <c r="P60" s="124">
        <f t="shared" si="8"/>
        <v>79652.745072672828</v>
      </c>
      <c r="Q60" s="124">
        <f t="shared" si="8"/>
        <v>82042.327424853007</v>
      </c>
      <c r="R60" s="125">
        <f t="shared" si="8"/>
        <v>84503.597247598605</v>
      </c>
      <c r="S60" s="108"/>
      <c r="T60" s="77"/>
      <c r="U60" s="43"/>
    </row>
    <row r="61" spans="2:21" x14ac:dyDescent="0.2">
      <c r="B61" s="43"/>
      <c r="C61" s="43"/>
      <c r="D61" s="43"/>
      <c r="E61" s="43"/>
      <c r="F61" s="43"/>
      <c r="G61" s="43"/>
      <c r="H61" s="127" t="s">
        <v>75</v>
      </c>
      <c r="I61" s="128">
        <v>0</v>
      </c>
      <c r="J61" s="128">
        <f>J36</f>
        <v>-46672.694649620236</v>
      </c>
      <c r="K61" s="128">
        <f>J61</f>
        <v>-46672.694649620236</v>
      </c>
      <c r="L61" s="128">
        <f t="shared" ref="L61:R61" si="9">K61</f>
        <v>-46672.694649620236</v>
      </c>
      <c r="M61" s="128">
        <f t="shared" si="9"/>
        <v>-46672.694649620236</v>
      </c>
      <c r="N61" s="128">
        <f t="shared" si="9"/>
        <v>-46672.694649620236</v>
      </c>
      <c r="O61" s="128">
        <f t="shared" si="9"/>
        <v>-46672.694649620236</v>
      </c>
      <c r="P61" s="128">
        <f t="shared" si="9"/>
        <v>-46672.694649620236</v>
      </c>
      <c r="Q61" s="128">
        <f t="shared" si="9"/>
        <v>-46672.694649620236</v>
      </c>
      <c r="R61" s="129">
        <f t="shared" si="9"/>
        <v>-46672.694649620236</v>
      </c>
      <c r="S61" s="108"/>
      <c r="T61" s="43"/>
      <c r="U61" s="77"/>
    </row>
    <row r="62" spans="2:21" x14ac:dyDescent="0.2">
      <c r="B62" s="43"/>
      <c r="C62" s="43"/>
      <c r="D62" s="43"/>
      <c r="E62" s="43"/>
      <c r="F62" s="43"/>
      <c r="G62" s="43"/>
      <c r="H62" s="59" t="s">
        <v>51</v>
      </c>
      <c r="I62" s="125">
        <v>0</v>
      </c>
      <c r="J62" s="125">
        <f>J60+J61</f>
        <v>20035.225350379762</v>
      </c>
      <c r="K62" s="125">
        <f t="shared" ref="K62:R62" si="10">K60+K61</f>
        <v>22036.46295037977</v>
      </c>
      <c r="L62" s="125">
        <f t="shared" si="10"/>
        <v>24097.737678379774</v>
      </c>
      <c r="M62" s="125">
        <f t="shared" si="10"/>
        <v>26220.850648219777</v>
      </c>
      <c r="N62" s="125">
        <f t="shared" si="10"/>
        <v>28407.657007154972</v>
      </c>
      <c r="O62" s="125">
        <f>O60+O61</f>
        <v>30660.06755685823</v>
      </c>
      <c r="P62" s="125">
        <f t="shared" si="10"/>
        <v>32980.050423052591</v>
      </c>
      <c r="Q62" s="125">
        <f t="shared" si="10"/>
        <v>35369.632775232771</v>
      </c>
      <c r="R62" s="125">
        <f t="shared" si="10"/>
        <v>37830.902597978369</v>
      </c>
      <c r="S62" s="81"/>
      <c r="T62" s="43"/>
      <c r="U62" s="43"/>
    </row>
    <row r="63" spans="2:21" x14ac:dyDescent="0.2">
      <c r="B63" s="43"/>
      <c r="C63" s="43"/>
      <c r="D63" s="43"/>
      <c r="E63" s="43"/>
      <c r="F63" s="43"/>
      <c r="G63" s="126"/>
      <c r="H63" s="127" t="s">
        <v>77</v>
      </c>
      <c r="I63" s="132"/>
      <c r="J63" s="133"/>
      <c r="K63" s="133"/>
      <c r="L63" s="133"/>
      <c r="M63" s="133"/>
      <c r="N63" s="133"/>
      <c r="O63" s="133"/>
      <c r="P63" s="133"/>
      <c r="Q63" s="133"/>
      <c r="R63" s="132"/>
      <c r="S63" s="130"/>
      <c r="T63" s="43"/>
      <c r="U63" s="43"/>
    </row>
    <row r="64" spans="2:21" x14ac:dyDescent="0.2">
      <c r="B64" s="43"/>
      <c r="C64" s="43"/>
      <c r="D64" s="43"/>
      <c r="E64" s="43"/>
      <c r="F64" s="43"/>
      <c r="G64" s="43"/>
      <c r="H64" s="134" t="s">
        <v>79</v>
      </c>
      <c r="I64" s="135"/>
      <c r="J64" s="136">
        <f t="shared" ref="J64:R64" si="11">-J60/J61</f>
        <v>1.4292708081414105</v>
      </c>
      <c r="K64" s="136">
        <f t="shared" si="11"/>
        <v>1.4721489323856529</v>
      </c>
      <c r="L64" s="136">
        <f t="shared" si="11"/>
        <v>1.5163134003572225</v>
      </c>
      <c r="M64" s="136">
        <f t="shared" si="11"/>
        <v>1.5618028023679393</v>
      </c>
      <c r="N64" s="136">
        <f t="shared" si="11"/>
        <v>1.6086568864389774</v>
      </c>
      <c r="O64" s="136">
        <f t="shared" si="11"/>
        <v>1.6569165930321468</v>
      </c>
      <c r="P64" s="136">
        <f t="shared" si="11"/>
        <v>1.7066240908231114</v>
      </c>
      <c r="Q64" s="136">
        <f t="shared" si="11"/>
        <v>1.7578228135478045</v>
      </c>
      <c r="R64" s="136">
        <f t="shared" si="11"/>
        <v>1.8105574979542389</v>
      </c>
      <c r="S64" s="43"/>
      <c r="T64" s="43"/>
      <c r="U64" s="43"/>
    </row>
    <row r="65" spans="2:21" x14ac:dyDescent="0.2">
      <c r="B65" s="43"/>
      <c r="C65" s="43"/>
      <c r="D65" s="43"/>
      <c r="E65" s="43"/>
      <c r="F65" s="43"/>
      <c r="G65" s="43"/>
      <c r="H65" s="43"/>
      <c r="I65" s="43"/>
      <c r="J65" s="43"/>
      <c r="K65" s="43"/>
      <c r="L65" s="43"/>
      <c r="M65" s="43"/>
      <c r="N65" s="43"/>
      <c r="O65" s="43"/>
      <c r="P65" s="43"/>
      <c r="Q65" s="43"/>
      <c r="R65" s="43"/>
      <c r="S65" s="43"/>
      <c r="T65" s="43"/>
      <c r="U65" s="43"/>
    </row>
    <row r="66" spans="2:21" x14ac:dyDescent="0.2">
      <c r="B66" s="43"/>
      <c r="C66" s="43"/>
      <c r="D66" s="43"/>
      <c r="E66" s="43"/>
      <c r="F66" s="43"/>
      <c r="G66" s="43"/>
      <c r="H66" s="134" t="s">
        <v>82</v>
      </c>
      <c r="I66" s="137">
        <f>J18</f>
        <v>1270627.0476190478</v>
      </c>
      <c r="J66" s="137">
        <f>I66*1.03</f>
        <v>1308745.8590476192</v>
      </c>
      <c r="K66" s="137">
        <f>J66*1.03</f>
        <v>1348008.2348190479</v>
      </c>
      <c r="L66" s="137">
        <f t="shared" ref="L66:R66" si="12">K66*1.03</f>
        <v>1388448.4818636193</v>
      </c>
      <c r="M66" s="137">
        <f t="shared" si="12"/>
        <v>1430101.9363195279</v>
      </c>
      <c r="N66" s="137">
        <f t="shared" si="12"/>
        <v>1473004.9944091139</v>
      </c>
      <c r="O66" s="137">
        <f t="shared" si="12"/>
        <v>1517195.1442413873</v>
      </c>
      <c r="P66" s="137">
        <f t="shared" si="12"/>
        <v>1562710.9985686289</v>
      </c>
      <c r="Q66" s="138">
        <f t="shared" si="12"/>
        <v>1609592.3285256878</v>
      </c>
      <c r="R66" s="139">
        <f t="shared" si="12"/>
        <v>1657880.0983814585</v>
      </c>
      <c r="S66" s="43"/>
      <c r="T66" s="43"/>
      <c r="U66" s="43"/>
    </row>
    <row r="67" spans="2:21" x14ac:dyDescent="0.2">
      <c r="B67" s="43"/>
      <c r="C67" s="43"/>
      <c r="D67" s="43"/>
      <c r="E67" s="43"/>
      <c r="F67" s="43"/>
      <c r="G67" s="131"/>
      <c r="H67" s="140" t="s">
        <v>83</v>
      </c>
      <c r="I67" s="141"/>
      <c r="J67" s="142"/>
      <c r="K67" s="142"/>
      <c r="L67" s="142"/>
      <c r="M67" s="142"/>
      <c r="N67" s="142"/>
      <c r="O67" s="142"/>
      <c r="P67" s="142"/>
      <c r="Q67" s="142"/>
      <c r="R67" s="139">
        <f>R66*0.93</f>
        <v>1541828.4914947564</v>
      </c>
      <c r="S67" s="43"/>
      <c r="T67" s="108"/>
      <c r="U67" s="43"/>
    </row>
    <row r="68" spans="2:21" x14ac:dyDescent="0.2">
      <c r="B68" s="43"/>
      <c r="C68" s="43"/>
      <c r="D68" s="43"/>
      <c r="E68" s="43"/>
      <c r="F68" s="43"/>
      <c r="G68" s="131"/>
      <c r="H68" s="144" t="s">
        <v>84</v>
      </c>
      <c r="I68" s="145"/>
      <c r="J68" s="146"/>
      <c r="K68" s="146"/>
      <c r="L68" s="146"/>
      <c r="M68" s="146"/>
      <c r="N68" s="146"/>
      <c r="O68" s="142"/>
      <c r="P68" s="142"/>
      <c r="Q68" s="142"/>
      <c r="R68" s="139">
        <f>I23/0.97*0.9099</f>
        <v>792644.84536082484</v>
      </c>
      <c r="S68" s="43"/>
      <c r="T68" s="43"/>
      <c r="U68" s="43"/>
    </row>
    <row r="69" spans="2:21" x14ac:dyDescent="0.2">
      <c r="B69" s="43"/>
      <c r="C69" s="43"/>
      <c r="D69" s="43"/>
      <c r="E69" s="43"/>
      <c r="F69" s="43"/>
      <c r="G69" s="131"/>
      <c r="H69" s="134" t="s">
        <v>85</v>
      </c>
      <c r="I69" s="66"/>
      <c r="J69" s="43"/>
      <c r="K69" s="43"/>
      <c r="L69" s="43"/>
      <c r="M69" s="43"/>
      <c r="N69" s="43"/>
      <c r="O69" s="99"/>
      <c r="P69" s="99"/>
      <c r="Q69" s="147"/>
      <c r="R69" s="148">
        <f>R67-R68</f>
        <v>749183.64613393159</v>
      </c>
      <c r="S69" s="43"/>
      <c r="T69" s="43"/>
      <c r="U69" s="43"/>
    </row>
    <row r="70" spans="2:21" x14ac:dyDescent="0.2">
      <c r="C70" s="43"/>
      <c r="D70" s="43"/>
      <c r="E70" s="43"/>
      <c r="F70" s="43"/>
      <c r="G70" s="131"/>
      <c r="H70" s="45"/>
      <c r="I70" s="69"/>
      <c r="J70" s="69"/>
      <c r="K70" s="108"/>
      <c r="L70" s="43"/>
      <c r="M70" s="43"/>
      <c r="N70" s="43"/>
      <c r="O70" s="97"/>
      <c r="P70" s="97"/>
      <c r="Q70" s="150"/>
      <c r="R70" s="43"/>
      <c r="S70" s="43"/>
      <c r="T70" s="43"/>
      <c r="U70" s="43"/>
    </row>
    <row r="71" spans="2:21" x14ac:dyDescent="0.2">
      <c r="C71" s="43"/>
      <c r="D71" s="43"/>
      <c r="E71" s="43"/>
      <c r="F71" s="43"/>
      <c r="G71" s="131"/>
      <c r="H71" s="151" t="s">
        <v>86</v>
      </c>
      <c r="I71" s="152">
        <f>IRR(H72:R72)</f>
        <v>7.6656193167496722E-2</v>
      </c>
      <c r="J71" s="153"/>
      <c r="K71" s="154"/>
      <c r="L71" s="154"/>
      <c r="M71" s="154"/>
      <c r="N71" s="154"/>
      <c r="O71" s="43"/>
      <c r="P71" s="43"/>
      <c r="Q71" s="43"/>
      <c r="R71" s="155"/>
      <c r="S71" s="43"/>
      <c r="T71" s="143"/>
      <c r="U71" s="43"/>
    </row>
    <row r="72" spans="2:21" x14ac:dyDescent="0.2">
      <c r="C72" s="43"/>
      <c r="D72" s="43"/>
      <c r="E72" s="43"/>
      <c r="F72" s="43"/>
      <c r="G72" s="131"/>
      <c r="H72" s="156">
        <f>-I42-I46</f>
        <v>-520000</v>
      </c>
      <c r="I72" s="108">
        <f t="shared" ref="I72:Q72" si="13">I62</f>
        <v>0</v>
      </c>
      <c r="J72" s="108">
        <f t="shared" si="13"/>
        <v>20035.225350379762</v>
      </c>
      <c r="K72" s="108">
        <f t="shared" si="13"/>
        <v>22036.46295037977</v>
      </c>
      <c r="L72" s="108">
        <f t="shared" si="13"/>
        <v>24097.737678379774</v>
      </c>
      <c r="M72" s="108">
        <f t="shared" si="13"/>
        <v>26220.850648219777</v>
      </c>
      <c r="N72" s="108">
        <f t="shared" si="13"/>
        <v>28407.657007154972</v>
      </c>
      <c r="O72" s="108">
        <f t="shared" si="13"/>
        <v>30660.06755685823</v>
      </c>
      <c r="P72" s="108">
        <f t="shared" si="13"/>
        <v>32980.050423052591</v>
      </c>
      <c r="Q72" s="108">
        <f t="shared" si="13"/>
        <v>35369.632775232771</v>
      </c>
      <c r="R72" s="157">
        <f>R62+R69</f>
        <v>787014.54873190995</v>
      </c>
      <c r="S72" s="43"/>
      <c r="T72" s="43"/>
      <c r="U72" s="43"/>
    </row>
    <row r="73" spans="2:21" x14ac:dyDescent="0.2">
      <c r="C73" s="43"/>
      <c r="D73" s="43"/>
      <c r="E73" s="43"/>
      <c r="F73" s="43"/>
      <c r="G73" s="131"/>
      <c r="H73" s="158"/>
      <c r="I73" s="159"/>
      <c r="J73" s="159"/>
      <c r="K73" s="159"/>
      <c r="L73" s="159"/>
      <c r="M73" s="159"/>
      <c r="N73" s="159"/>
      <c r="O73" s="159"/>
      <c r="P73" s="159"/>
      <c r="Q73" s="159"/>
      <c r="R73" s="103"/>
      <c r="S73" s="43"/>
      <c r="T73" s="43"/>
      <c r="U73" s="43"/>
    </row>
    <row r="74" spans="2:21" x14ac:dyDescent="0.2">
      <c r="B74" s="32"/>
      <c r="G74" s="149"/>
      <c r="S74" s="43"/>
      <c r="T74" s="43"/>
      <c r="U74" s="43"/>
    </row>
    <row r="75" spans="2:21" x14ac:dyDescent="0.2">
      <c r="B75" s="45" t="s">
        <v>115</v>
      </c>
      <c r="G75" s="131"/>
      <c r="S75" s="43"/>
      <c r="T75" s="43"/>
      <c r="U75" s="43"/>
    </row>
    <row r="76" spans="2:21" x14ac:dyDescent="0.2">
      <c r="B76" s="160" t="s">
        <v>116</v>
      </c>
      <c r="G76" s="131"/>
      <c r="S76" s="43"/>
      <c r="T76" s="43"/>
      <c r="U76" s="43"/>
    </row>
    <row r="77" spans="2:21" x14ac:dyDescent="0.2">
      <c r="B77" s="160" t="s">
        <v>117</v>
      </c>
      <c r="G77" s="111"/>
      <c r="H77" s="43"/>
      <c r="I77" s="43"/>
      <c r="J77" s="43"/>
      <c r="K77" s="43"/>
      <c r="L77" s="43"/>
      <c r="M77" s="43"/>
      <c r="N77" s="43"/>
      <c r="O77" s="43"/>
      <c r="P77" s="43"/>
      <c r="Q77" s="43"/>
      <c r="R77" s="43"/>
      <c r="S77" s="43"/>
      <c r="T77" s="43"/>
      <c r="U77" s="43"/>
    </row>
    <row r="78" spans="2:21" x14ac:dyDescent="0.2">
      <c r="B78" s="160" t="s">
        <v>118</v>
      </c>
      <c r="G78" s="43"/>
      <c r="H78" s="43"/>
      <c r="I78" s="43"/>
      <c r="J78" s="43"/>
      <c r="K78" s="43"/>
      <c r="L78" s="43"/>
      <c r="M78" s="43"/>
      <c r="N78" s="43"/>
      <c r="O78" s="43"/>
      <c r="P78" s="43"/>
      <c r="Q78" s="43"/>
      <c r="R78" s="43"/>
      <c r="S78" s="43"/>
      <c r="T78" s="43"/>
      <c r="U78" s="43"/>
    </row>
    <row r="79" spans="2:21" x14ac:dyDescent="0.2">
      <c r="G79" s="43"/>
      <c r="H79" s="43"/>
      <c r="I79" s="43"/>
      <c r="J79" s="43"/>
      <c r="K79" s="43"/>
      <c r="L79" s="43"/>
      <c r="M79" s="43"/>
      <c r="N79" s="43"/>
      <c r="O79" s="43"/>
      <c r="P79" s="43"/>
      <c r="Q79" s="43"/>
      <c r="R79" s="43"/>
      <c r="S79" s="43"/>
      <c r="T79" s="43"/>
      <c r="U79" s="43"/>
    </row>
    <row r="80" spans="2:21" x14ac:dyDescent="0.2">
      <c r="G80" s="43"/>
      <c r="H80" s="32"/>
      <c r="S80" s="43"/>
      <c r="T80" s="43"/>
      <c r="U80" s="43"/>
    </row>
    <row r="81" spans="8:10" x14ac:dyDescent="0.2">
      <c r="H81" s="36"/>
      <c r="I81" s="34"/>
      <c r="J81" s="35"/>
    </row>
    <row r="82" spans="8:10" x14ac:dyDescent="0.2">
      <c r="H82" s="36"/>
      <c r="I82" s="34"/>
      <c r="J82" s="35"/>
    </row>
    <row r="83" spans="8:10" x14ac:dyDescent="0.2">
      <c r="H83" s="36"/>
      <c r="I83" s="37"/>
      <c r="J83" s="38"/>
    </row>
  </sheetData>
  <sheetProtection selectLockedCells="1" selectUnlockedCells="1"/>
  <mergeCells count="11">
    <mergeCell ref="O5:Q5"/>
    <mergeCell ref="B37:F37"/>
    <mergeCell ref="M28:O28"/>
    <mergeCell ref="H5:J5"/>
    <mergeCell ref="H12:J12"/>
    <mergeCell ref="H26:J26"/>
    <mergeCell ref="H40:J40"/>
    <mergeCell ref="B1:J1"/>
    <mergeCell ref="B3:J3"/>
    <mergeCell ref="B5:F5"/>
    <mergeCell ref="B19:F19"/>
  </mergeCells>
  <printOptions gridLines="1"/>
  <pageMargins left="0.5" right="0.5" top="1" bottom="1" header="0.51180555555555596" footer="0.51180555555555596"/>
  <pageSetup paperSize="3" scale="64"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W102"/>
  <sheetViews>
    <sheetView tabSelected="1" topLeftCell="B82" zoomScale="140" zoomScaleNormal="140" workbookViewId="0">
      <selection activeCell="I34" sqref="I34"/>
    </sheetView>
  </sheetViews>
  <sheetFormatPr defaultColWidth="8.85546875" defaultRowHeight="12" x14ac:dyDescent="0.2"/>
  <cols>
    <col min="1" max="1" width="2" style="43" customWidth="1"/>
    <col min="2" max="2" width="8.85546875" style="43"/>
    <col min="3" max="3" width="31.42578125" style="43" customWidth="1"/>
    <col min="4" max="4" width="30.42578125" style="43" customWidth="1"/>
    <col min="5" max="5" width="8.85546875" style="43"/>
    <col min="6" max="6" width="9.42578125" style="43" customWidth="1"/>
    <col min="7" max="7" width="12.140625" style="43" customWidth="1"/>
    <col min="8" max="8" width="11.42578125" style="48" customWidth="1"/>
    <col min="9" max="9" width="17.42578125" style="373" customWidth="1"/>
    <col min="10" max="10" width="12.42578125" style="48" customWidth="1"/>
    <col min="11" max="11" width="17.140625" style="48" customWidth="1"/>
    <col min="12" max="13" width="28" style="43" customWidth="1"/>
    <col min="14" max="14" width="5.85546875" style="43" customWidth="1"/>
    <col min="15" max="15" width="16.42578125" style="43" customWidth="1"/>
    <col min="16" max="16" width="12.85546875" style="43" customWidth="1"/>
    <col min="17" max="16384" width="8.85546875" style="43"/>
  </cols>
  <sheetData>
    <row r="1" spans="1:22" s="194" customFormat="1" ht="15.75" customHeight="1" thickBot="1" x14ac:dyDescent="0.25">
      <c r="B1" s="419" t="s">
        <v>156</v>
      </c>
      <c r="C1" s="420"/>
      <c r="D1" s="420"/>
      <c r="E1" s="420"/>
      <c r="F1" s="420"/>
      <c r="G1" s="420"/>
      <c r="H1" s="420"/>
      <c r="I1" s="420"/>
      <c r="J1" s="420"/>
      <c r="K1" s="421"/>
      <c r="O1" s="282" t="s">
        <v>173</v>
      </c>
      <c r="P1" s="283"/>
      <c r="Q1" s="284"/>
    </row>
    <row r="2" spans="1:22" ht="12" customHeight="1" thickBot="1" x14ac:dyDescent="0.25">
      <c r="B2" s="425">
        <f>'Proforma 2'!B3:J3</f>
        <v>44228</v>
      </c>
      <c r="C2" s="426"/>
      <c r="D2" s="426"/>
      <c r="E2" s="426"/>
      <c r="F2" s="426"/>
      <c r="G2" s="426"/>
      <c r="H2" s="426"/>
      <c r="I2" s="426"/>
      <c r="J2" s="426"/>
      <c r="K2" s="427"/>
      <c r="O2" s="285"/>
      <c r="P2" s="286" t="s">
        <v>153</v>
      </c>
      <c r="Q2" s="287" t="s">
        <v>174</v>
      </c>
    </row>
    <row r="3" spans="1:22" ht="17.25" customHeight="1" thickBot="1" x14ac:dyDescent="0.25">
      <c r="B3" s="319"/>
      <c r="C3" s="319"/>
      <c r="D3" s="305" t="s">
        <v>180</v>
      </c>
      <c r="E3" s="319"/>
      <c r="F3" s="319"/>
      <c r="G3" s="319"/>
      <c r="H3" s="319"/>
      <c r="I3" s="363"/>
      <c r="J3" s="433"/>
      <c r="K3" s="434"/>
      <c r="L3" s="305"/>
      <c r="M3" s="333" t="s">
        <v>193</v>
      </c>
      <c r="O3" s="288" t="s">
        <v>175</v>
      </c>
      <c r="P3" s="289">
        <v>4928</v>
      </c>
      <c r="Q3" s="290">
        <f>P3/$P$5</f>
        <v>0.6692924079858753</v>
      </c>
      <c r="S3" s="299"/>
      <c r="T3" s="299"/>
      <c r="U3" s="299"/>
      <c r="V3" s="299"/>
    </row>
    <row r="4" spans="1:22" s="194" customFormat="1" ht="17.25" customHeight="1" thickBot="1" x14ac:dyDescent="0.25">
      <c r="B4" s="422" t="s">
        <v>157</v>
      </c>
      <c r="C4" s="423"/>
      <c r="D4" s="423"/>
      <c r="E4" s="423"/>
      <c r="F4" s="423"/>
      <c r="G4" s="423"/>
      <c r="H4" s="423"/>
      <c r="I4" s="423"/>
      <c r="J4" s="423"/>
      <c r="K4" s="424"/>
      <c r="L4" s="306"/>
      <c r="M4" s="306"/>
      <c r="O4" s="291" t="s">
        <v>176</v>
      </c>
      <c r="P4" s="292">
        <v>2435</v>
      </c>
      <c r="Q4" s="293">
        <f>P4/$P$5</f>
        <v>0.3307075920141247</v>
      </c>
      <c r="S4" s="435"/>
      <c r="T4" s="435"/>
      <c r="U4" s="435"/>
      <c r="V4" s="300"/>
    </row>
    <row r="5" spans="1:22" ht="13.5" thickBot="1" x14ac:dyDescent="0.25">
      <c r="B5" s="277"/>
      <c r="C5" s="278" t="s">
        <v>172</v>
      </c>
      <c r="D5" s="41">
        <v>2435</v>
      </c>
      <c r="E5" s="41" t="s">
        <v>199</v>
      </c>
      <c r="F5" s="279"/>
      <c r="G5" s="41"/>
      <c r="H5" s="331"/>
      <c r="I5" s="364">
        <f>K5/D5</f>
        <v>106.77618069815195</v>
      </c>
      <c r="J5" s="280" t="s">
        <v>0</v>
      </c>
      <c r="K5" s="323">
        <f>210000+50000</f>
        <v>260000</v>
      </c>
      <c r="L5" s="306"/>
      <c r="M5" s="306"/>
      <c r="O5" s="294" t="s">
        <v>171</v>
      </c>
      <c r="P5" s="295">
        <f>SUM(P3:P4)</f>
        <v>7363</v>
      </c>
      <c r="Q5" s="296"/>
      <c r="S5" s="301"/>
      <c r="T5" s="301"/>
      <c r="U5" s="302"/>
      <c r="V5" s="299"/>
    </row>
    <row r="6" spans="1:22" ht="13.5" thickBot="1" x14ac:dyDescent="0.25">
      <c r="B6" s="175"/>
      <c r="C6" s="176"/>
      <c r="F6" s="177"/>
      <c r="I6" s="365">
        <f>K5</f>
        <v>260000</v>
      </c>
      <c r="K6" s="317"/>
      <c r="L6" s="306"/>
      <c r="M6" s="306"/>
      <c r="S6" s="299"/>
      <c r="T6" s="303"/>
      <c r="U6" s="304"/>
      <c r="V6" s="299"/>
    </row>
    <row r="7" spans="1:22" customFormat="1" ht="15.75" thickBot="1" x14ac:dyDescent="0.3">
      <c r="B7" s="429" t="s">
        <v>177</v>
      </c>
      <c r="C7" s="430"/>
      <c r="D7" s="430"/>
      <c r="E7" s="430"/>
      <c r="F7" s="430"/>
      <c r="G7" s="430"/>
      <c r="H7" s="430"/>
      <c r="I7" s="430"/>
      <c r="J7" s="430"/>
      <c r="K7" s="431"/>
      <c r="L7" s="312"/>
      <c r="M7" s="312"/>
    </row>
    <row r="8" spans="1:22" customFormat="1" ht="12.75" x14ac:dyDescent="0.2">
      <c r="B8" s="310"/>
      <c r="C8" s="311" t="s">
        <v>179</v>
      </c>
      <c r="D8" t="s">
        <v>198</v>
      </c>
      <c r="H8" s="48"/>
      <c r="I8" s="366">
        <f>'Proforma 2'!F22</f>
        <v>750000</v>
      </c>
      <c r="K8" s="322"/>
      <c r="L8" s="313"/>
      <c r="M8" s="313"/>
    </row>
    <row r="9" spans="1:22" customFormat="1" ht="13.5" thickBot="1" x14ac:dyDescent="0.25">
      <c r="A9" s="281"/>
      <c r="B9" s="314"/>
      <c r="C9" s="311" t="s">
        <v>200</v>
      </c>
      <c r="D9" s="361" t="s">
        <v>201</v>
      </c>
      <c r="H9" s="48"/>
      <c r="I9" s="367">
        <v>0</v>
      </c>
      <c r="K9" s="322"/>
      <c r="L9" s="313"/>
      <c r="M9" s="313"/>
    </row>
    <row r="10" spans="1:22" customFormat="1" ht="15.75" thickBot="1" x14ac:dyDescent="0.3">
      <c r="B10" s="429" t="s">
        <v>178</v>
      </c>
      <c r="C10" s="430"/>
      <c r="D10" s="430"/>
      <c r="E10" s="430"/>
      <c r="F10" s="430"/>
      <c r="G10" s="430"/>
      <c r="H10" s="430"/>
      <c r="I10" s="430"/>
      <c r="J10" s="430"/>
      <c r="K10" s="432"/>
      <c r="L10" s="312"/>
      <c r="M10" s="312"/>
    </row>
    <row r="11" spans="1:22" ht="12.75" x14ac:dyDescent="0.2">
      <c r="B11" s="175"/>
      <c r="C11" s="43" t="s">
        <v>140</v>
      </c>
      <c r="F11" s="177"/>
      <c r="G11" s="43" t="s">
        <v>229</v>
      </c>
      <c r="I11" s="368"/>
      <c r="K11" s="317"/>
      <c r="L11" s="306"/>
      <c r="M11" s="306"/>
    </row>
    <row r="12" spans="1:22" ht="12.75" x14ac:dyDescent="0.2">
      <c r="B12" s="175"/>
      <c r="C12" s="43" t="s">
        <v>145</v>
      </c>
      <c r="F12" s="177"/>
      <c r="G12" s="43" t="s">
        <v>229</v>
      </c>
      <c r="I12" s="368"/>
      <c r="K12" s="317"/>
      <c r="L12" s="306"/>
      <c r="M12" s="306"/>
    </row>
    <row r="13" spans="1:22" ht="12.75" x14ac:dyDescent="0.2">
      <c r="B13" s="175"/>
      <c r="C13" s="43" t="s">
        <v>141</v>
      </c>
      <c r="F13" s="177"/>
      <c r="G13" s="43" t="s">
        <v>229</v>
      </c>
      <c r="I13" s="368"/>
      <c r="K13" s="317"/>
      <c r="L13" s="306"/>
      <c r="M13" s="306"/>
    </row>
    <row r="14" spans="1:22" ht="12.75" x14ac:dyDescent="0.2">
      <c r="B14" s="175"/>
      <c r="C14" s="43" t="s">
        <v>136</v>
      </c>
      <c r="F14" s="177"/>
      <c r="G14" s="43" t="s">
        <v>229</v>
      </c>
      <c r="I14" s="368"/>
      <c r="K14" s="317"/>
      <c r="L14" s="306"/>
      <c r="M14" s="306"/>
    </row>
    <row r="15" spans="1:22" ht="12.75" x14ac:dyDescent="0.2">
      <c r="B15" s="175"/>
      <c r="C15" s="43" t="s">
        <v>137</v>
      </c>
      <c r="F15" s="177"/>
      <c r="G15" s="43" t="s">
        <v>229</v>
      </c>
      <c r="I15" s="368"/>
      <c r="K15" s="317"/>
      <c r="L15" s="306"/>
      <c r="M15" s="306"/>
    </row>
    <row r="16" spans="1:22" ht="12.75" x14ac:dyDescent="0.2">
      <c r="B16" s="175"/>
      <c r="C16" s="43" t="s">
        <v>142</v>
      </c>
      <c r="F16" s="177"/>
      <c r="G16" s="43" t="s">
        <v>229</v>
      </c>
      <c r="I16" s="368"/>
      <c r="K16" s="317"/>
      <c r="L16" s="306"/>
      <c r="M16" s="306"/>
    </row>
    <row r="17" spans="1:257" ht="12.75" x14ac:dyDescent="0.2">
      <c r="B17" s="175"/>
      <c r="C17" s="43" t="s">
        <v>135</v>
      </c>
      <c r="F17" s="177"/>
      <c r="G17" s="43" t="s">
        <v>229</v>
      </c>
      <c r="I17" s="368"/>
      <c r="K17" s="317"/>
      <c r="L17" s="324"/>
      <c r="M17" s="324"/>
      <c r="N17" s="297"/>
      <c r="O17" s="297"/>
      <c r="P17" s="297"/>
      <c r="Q17" s="297"/>
      <c r="R17" s="297"/>
      <c r="S17" s="297"/>
      <c r="T17" s="297"/>
      <c r="U17" s="297"/>
    </row>
    <row r="18" spans="1:257" ht="12.75" x14ac:dyDescent="0.2">
      <c r="B18" s="175"/>
      <c r="C18" s="43" t="s">
        <v>138</v>
      </c>
      <c r="F18" s="177"/>
      <c r="G18" s="43" t="s">
        <v>229</v>
      </c>
      <c r="I18" s="368"/>
      <c r="K18" s="317"/>
      <c r="L18" s="306"/>
      <c r="M18" s="306"/>
    </row>
    <row r="19" spans="1:257" ht="12.75" x14ac:dyDescent="0.2">
      <c r="B19" s="175"/>
      <c r="C19" s="43" t="s">
        <v>183</v>
      </c>
      <c r="F19" s="177"/>
      <c r="G19" s="43" t="s">
        <v>229</v>
      </c>
      <c r="I19" s="368"/>
      <c r="K19" s="317"/>
      <c r="L19" s="306"/>
      <c r="M19" s="306"/>
    </row>
    <row r="20" spans="1:257" ht="12.75" x14ac:dyDescent="0.2">
      <c r="B20" s="175"/>
      <c r="C20" s="179"/>
      <c r="F20" s="177"/>
      <c r="I20" s="366"/>
      <c r="L20" s="306"/>
      <c r="M20" s="306"/>
    </row>
    <row r="21" spans="1:257" ht="12.75" x14ac:dyDescent="0.2">
      <c r="B21" s="175"/>
      <c r="C21" s="179"/>
      <c r="F21" s="177"/>
      <c r="I21" s="366"/>
      <c r="K21" s="317"/>
      <c r="L21" s="306"/>
      <c r="M21" s="306"/>
    </row>
    <row r="22" spans="1:257" s="194" customFormat="1" ht="17.25" customHeight="1" x14ac:dyDescent="0.2">
      <c r="A22" s="43"/>
      <c r="B22" s="175"/>
      <c r="C22" s="179"/>
      <c r="D22" s="64"/>
      <c r="E22" s="43"/>
      <c r="F22" s="177"/>
      <c r="G22" s="43"/>
      <c r="H22" s="181" t="s">
        <v>186</v>
      </c>
      <c r="I22" s="366">
        <f>SUM(I11:I19)</f>
        <v>0</v>
      </c>
      <c r="J22" s="48"/>
      <c r="K22" s="317"/>
      <c r="L22" s="306"/>
      <c r="M22" s="306"/>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43"/>
      <c r="FE22" s="43"/>
      <c r="FF22" s="43"/>
      <c r="FG22" s="43"/>
      <c r="FH22" s="43"/>
      <c r="FI22" s="43"/>
      <c r="FJ22" s="43"/>
      <c r="FK22" s="43"/>
      <c r="FL22" s="43"/>
      <c r="FM22" s="43"/>
      <c r="FN22" s="43"/>
      <c r="FO22" s="43"/>
      <c r="FP22" s="43"/>
      <c r="FQ22" s="43"/>
      <c r="FR22" s="43"/>
      <c r="FS22" s="43"/>
      <c r="FT22" s="43"/>
      <c r="FU22" s="43"/>
      <c r="FV22" s="43"/>
      <c r="FW22" s="43"/>
      <c r="FX22" s="43"/>
      <c r="FY22" s="43"/>
      <c r="FZ22" s="43"/>
      <c r="GA22" s="43"/>
      <c r="GB22" s="43"/>
      <c r="GC22" s="43"/>
      <c r="GD22" s="43"/>
      <c r="GE22" s="43"/>
      <c r="GF22" s="43"/>
      <c r="GG22" s="43"/>
      <c r="GH22" s="43"/>
      <c r="GI22" s="43"/>
      <c r="GJ22" s="43"/>
      <c r="GK22" s="43"/>
      <c r="GL22" s="43"/>
      <c r="GM22" s="43"/>
      <c r="GN22" s="43"/>
      <c r="GO22" s="43"/>
      <c r="GP22" s="43"/>
      <c r="GQ22" s="43"/>
      <c r="GR22" s="43"/>
      <c r="GS22" s="43"/>
      <c r="GT22" s="43"/>
      <c r="GU22" s="43"/>
      <c r="GV22" s="43"/>
      <c r="GW22" s="43"/>
      <c r="GX22" s="43"/>
      <c r="GY22" s="43"/>
      <c r="GZ22" s="43"/>
      <c r="HA22" s="43"/>
      <c r="HB22" s="43"/>
      <c r="HC22" s="43"/>
      <c r="HD22" s="43"/>
      <c r="HE22" s="43"/>
      <c r="HF22" s="43"/>
      <c r="HG22" s="43"/>
      <c r="HH22" s="43"/>
      <c r="HI22" s="43"/>
      <c r="HJ22" s="43"/>
      <c r="HK22" s="43"/>
      <c r="HL22" s="43"/>
      <c r="HM22" s="43"/>
      <c r="HN22" s="43"/>
      <c r="HO22" s="43"/>
      <c r="HP22" s="43"/>
      <c r="HQ22" s="43"/>
      <c r="HR22" s="43"/>
      <c r="HS22" s="43"/>
      <c r="HT22" s="43"/>
      <c r="HU22" s="43"/>
      <c r="HV22" s="43"/>
      <c r="HW22" s="43"/>
      <c r="HX22" s="43"/>
      <c r="HY22" s="43"/>
      <c r="HZ22" s="43"/>
      <c r="IA22" s="43"/>
      <c r="IB22" s="43"/>
      <c r="IC22" s="43"/>
      <c r="ID22" s="43"/>
      <c r="IE22" s="43"/>
      <c r="IF22" s="43"/>
      <c r="IG22" s="43"/>
      <c r="IH22" s="43"/>
      <c r="II22" s="43"/>
      <c r="IJ22" s="43"/>
      <c r="IK22" s="43"/>
      <c r="IL22" s="43"/>
      <c r="IM22" s="43"/>
      <c r="IN22" s="43"/>
      <c r="IO22" s="43"/>
      <c r="IP22" s="43"/>
      <c r="IQ22" s="43"/>
      <c r="IR22" s="43"/>
      <c r="IS22" s="43"/>
      <c r="IT22" s="43"/>
      <c r="IU22" s="43"/>
      <c r="IV22" s="43"/>
      <c r="IW22" s="43"/>
    </row>
    <row r="23" spans="1:257" s="194" customFormat="1" ht="10.5" customHeight="1" x14ac:dyDescent="0.2">
      <c r="A23" s="43"/>
      <c r="B23" s="175"/>
      <c r="C23" s="179"/>
      <c r="D23" s="64"/>
      <c r="E23" s="43"/>
      <c r="F23" s="177"/>
      <c r="G23" s="43"/>
      <c r="H23" s="181"/>
      <c r="I23" s="366"/>
      <c r="J23" s="48"/>
      <c r="K23" s="317"/>
      <c r="L23" s="306"/>
      <c r="M23" s="306"/>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3"/>
      <c r="ET23" s="43"/>
      <c r="EU23" s="43"/>
      <c r="EV23" s="43"/>
      <c r="EW23" s="43"/>
      <c r="EX23" s="43"/>
      <c r="EY23" s="43"/>
      <c r="EZ23" s="43"/>
      <c r="FA23" s="43"/>
      <c r="FB23" s="43"/>
      <c r="FC23" s="43"/>
      <c r="FD23" s="43"/>
      <c r="FE23" s="43"/>
      <c r="FF23" s="43"/>
      <c r="FG23" s="43"/>
      <c r="FH23" s="43"/>
      <c r="FI23" s="43"/>
      <c r="FJ23" s="43"/>
      <c r="FK23" s="43"/>
      <c r="FL23" s="43"/>
      <c r="FM23" s="43"/>
      <c r="FN23" s="43"/>
      <c r="FO23" s="43"/>
      <c r="FP23" s="43"/>
      <c r="FQ23" s="43"/>
      <c r="FR23" s="43"/>
      <c r="FS23" s="43"/>
      <c r="FT23" s="43"/>
      <c r="FU23" s="43"/>
      <c r="FV23" s="43"/>
      <c r="FW23" s="43"/>
      <c r="FX23" s="43"/>
      <c r="FY23" s="43"/>
      <c r="FZ23" s="43"/>
      <c r="GA23" s="43"/>
      <c r="GB23" s="43"/>
      <c r="GC23" s="43"/>
      <c r="GD23" s="43"/>
      <c r="GE23" s="43"/>
      <c r="GF23" s="43"/>
      <c r="GG23" s="43"/>
      <c r="GH23" s="43"/>
      <c r="GI23" s="43"/>
      <c r="GJ23" s="43"/>
      <c r="GK23" s="43"/>
      <c r="GL23" s="43"/>
      <c r="GM23" s="43"/>
      <c r="GN23" s="43"/>
      <c r="GO23" s="43"/>
      <c r="GP23" s="43"/>
      <c r="GQ23" s="43"/>
      <c r="GR23" s="43"/>
      <c r="GS23" s="43"/>
      <c r="GT23" s="43"/>
      <c r="GU23" s="43"/>
      <c r="GV23" s="43"/>
      <c r="GW23" s="43"/>
      <c r="GX23" s="43"/>
      <c r="GY23" s="43"/>
      <c r="GZ23" s="43"/>
      <c r="HA23" s="43"/>
      <c r="HB23" s="43"/>
      <c r="HC23" s="43"/>
      <c r="HD23" s="43"/>
      <c r="HE23" s="43"/>
      <c r="HF23" s="43"/>
      <c r="HG23" s="43"/>
      <c r="HH23" s="43"/>
      <c r="HI23" s="43"/>
      <c r="HJ23" s="43"/>
      <c r="HK23" s="43"/>
      <c r="HL23" s="43"/>
      <c r="HM23" s="43"/>
      <c r="HN23" s="43"/>
      <c r="HO23" s="43"/>
      <c r="HP23" s="43"/>
      <c r="HQ23" s="43"/>
      <c r="HR23" s="43"/>
      <c r="HS23" s="43"/>
      <c r="HT23" s="43"/>
      <c r="HU23" s="43"/>
      <c r="HV23" s="43"/>
      <c r="HW23" s="43"/>
      <c r="HX23" s="43"/>
      <c r="HY23" s="43"/>
      <c r="HZ23" s="43"/>
      <c r="IA23" s="43"/>
      <c r="IB23" s="43"/>
      <c r="IC23" s="43"/>
      <c r="ID23" s="43"/>
      <c r="IE23" s="43"/>
      <c r="IF23" s="43"/>
      <c r="IG23" s="43"/>
      <c r="IH23" s="43"/>
      <c r="II23" s="43"/>
      <c r="IJ23" s="43"/>
      <c r="IK23" s="43"/>
      <c r="IL23" s="43"/>
      <c r="IM23" s="43"/>
      <c r="IN23" s="43"/>
      <c r="IO23" s="43"/>
      <c r="IP23" s="43"/>
      <c r="IQ23" s="43"/>
      <c r="IR23" s="43"/>
      <c r="IS23" s="43"/>
      <c r="IT23" s="43"/>
      <c r="IU23" s="43"/>
      <c r="IV23" s="43"/>
      <c r="IW23" s="43"/>
    </row>
    <row r="24" spans="1:257" ht="12.75" x14ac:dyDescent="0.2">
      <c r="B24" s="175"/>
      <c r="C24" s="182" t="s">
        <v>143</v>
      </c>
      <c r="D24" s="183"/>
      <c r="E24" s="184"/>
      <c r="F24" s="184"/>
      <c r="G24" s="184"/>
      <c r="I24" s="369">
        <f>SUM(I8,I11:I21)</f>
        <v>750000</v>
      </c>
      <c r="K24" s="317"/>
      <c r="L24" s="306"/>
      <c r="M24" s="306"/>
    </row>
    <row r="25" spans="1:257" ht="12.75" x14ac:dyDescent="0.2">
      <c r="B25" s="175"/>
      <c r="C25" s="182" t="s">
        <v>1</v>
      </c>
      <c r="D25" s="185">
        <v>0.05</v>
      </c>
      <c r="E25" s="142"/>
      <c r="F25" s="142"/>
      <c r="G25" s="142"/>
      <c r="I25" s="369">
        <f>I24*D25</f>
        <v>37500</v>
      </c>
      <c r="K25" s="317"/>
      <c r="L25" s="306"/>
      <c r="M25" s="306"/>
    </row>
    <row r="26" spans="1:257" ht="13.5" thickBot="1" x14ac:dyDescent="0.25">
      <c r="A26" s="194"/>
      <c r="B26" s="175"/>
      <c r="C26" s="179"/>
      <c r="I26" s="370"/>
      <c r="K26" s="317"/>
      <c r="L26" s="306"/>
      <c r="M26" s="306"/>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4"/>
      <c r="AK26" s="194"/>
      <c r="AL26" s="194"/>
      <c r="AM26" s="194"/>
      <c r="AN26" s="194"/>
      <c r="AO26" s="194"/>
      <c r="AP26" s="194"/>
      <c r="AQ26" s="194"/>
      <c r="AR26" s="194"/>
      <c r="AS26" s="194"/>
      <c r="AT26" s="194"/>
      <c r="AU26" s="194"/>
      <c r="AV26" s="194"/>
      <c r="AW26" s="194"/>
      <c r="AX26" s="194"/>
      <c r="AY26" s="194"/>
      <c r="AZ26" s="194"/>
      <c r="BA26" s="194"/>
      <c r="BB26" s="194"/>
      <c r="BC26" s="194"/>
      <c r="BD26" s="194"/>
      <c r="BE26" s="194"/>
      <c r="BF26" s="194"/>
      <c r="BG26" s="194"/>
      <c r="BH26" s="194"/>
      <c r="BI26" s="194"/>
      <c r="BJ26" s="194"/>
      <c r="BK26" s="194"/>
      <c r="BL26" s="194"/>
      <c r="BM26" s="194"/>
      <c r="BN26" s="194"/>
      <c r="BO26" s="194"/>
      <c r="BP26" s="194"/>
      <c r="BQ26" s="194"/>
      <c r="BR26" s="194"/>
      <c r="BS26" s="194"/>
      <c r="BT26" s="194"/>
      <c r="BU26" s="194"/>
      <c r="BV26" s="194"/>
      <c r="BW26" s="194"/>
      <c r="BX26" s="194"/>
      <c r="BY26" s="194"/>
      <c r="BZ26" s="194"/>
      <c r="CA26" s="194"/>
      <c r="CB26" s="194"/>
      <c r="CC26" s="194"/>
      <c r="CD26" s="194"/>
      <c r="CE26" s="194"/>
      <c r="CF26" s="194"/>
      <c r="CG26" s="194"/>
      <c r="CH26" s="194"/>
      <c r="CI26" s="194"/>
      <c r="CJ26" s="194"/>
      <c r="CK26" s="194"/>
      <c r="CL26" s="194"/>
      <c r="CM26" s="194"/>
      <c r="CN26" s="194"/>
      <c r="CO26" s="194"/>
      <c r="CP26" s="194"/>
      <c r="CQ26" s="194"/>
      <c r="CR26" s="194"/>
      <c r="CS26" s="194"/>
      <c r="CT26" s="194"/>
      <c r="CU26" s="194"/>
      <c r="CV26" s="194"/>
      <c r="CW26" s="194"/>
      <c r="CX26" s="194"/>
      <c r="CY26" s="194"/>
      <c r="CZ26" s="194"/>
      <c r="DA26" s="194"/>
      <c r="DB26" s="194"/>
      <c r="DC26" s="194"/>
      <c r="DD26" s="194"/>
      <c r="DE26" s="194"/>
      <c r="DF26" s="194"/>
      <c r="DG26" s="194"/>
      <c r="DH26" s="194"/>
      <c r="DI26" s="194"/>
      <c r="DJ26" s="194"/>
      <c r="DK26" s="194"/>
      <c r="DL26" s="194"/>
      <c r="DM26" s="194"/>
      <c r="DN26" s="194"/>
      <c r="DO26" s="194"/>
      <c r="DP26" s="194"/>
      <c r="DQ26" s="194"/>
      <c r="DR26" s="194"/>
      <c r="DS26" s="194"/>
      <c r="DT26" s="194"/>
      <c r="DU26" s="194"/>
      <c r="DV26" s="194"/>
      <c r="DW26" s="194"/>
      <c r="DX26" s="194"/>
      <c r="DY26" s="194"/>
      <c r="DZ26" s="194"/>
      <c r="EA26" s="194"/>
      <c r="EB26" s="194"/>
      <c r="EC26" s="194"/>
      <c r="ED26" s="194"/>
      <c r="EE26" s="194"/>
      <c r="EF26" s="194"/>
      <c r="EG26" s="194"/>
      <c r="EH26" s="194"/>
      <c r="EI26" s="194"/>
      <c r="EJ26" s="194"/>
      <c r="EK26" s="194"/>
      <c r="EL26" s="194"/>
      <c r="EM26" s="194"/>
      <c r="EN26" s="194"/>
      <c r="EO26" s="194"/>
      <c r="EP26" s="194"/>
      <c r="EQ26" s="194"/>
      <c r="ER26" s="194"/>
      <c r="ES26" s="194"/>
      <c r="ET26" s="194"/>
      <c r="EU26" s="194"/>
      <c r="EV26" s="194"/>
      <c r="EW26" s="194"/>
      <c r="EX26" s="194"/>
      <c r="EY26" s="194"/>
      <c r="EZ26" s="194"/>
      <c r="FA26" s="194"/>
      <c r="FB26" s="194"/>
      <c r="FC26" s="194"/>
      <c r="FD26" s="194"/>
      <c r="FE26" s="194"/>
      <c r="FF26" s="194"/>
      <c r="FG26" s="194"/>
      <c r="FH26" s="194"/>
      <c r="FI26" s="194"/>
      <c r="FJ26" s="194"/>
      <c r="FK26" s="194"/>
      <c r="FL26" s="194"/>
      <c r="FM26" s="194"/>
      <c r="FN26" s="194"/>
      <c r="FO26" s="194"/>
      <c r="FP26" s="194"/>
      <c r="FQ26" s="194"/>
      <c r="FR26" s="194"/>
      <c r="FS26" s="194"/>
      <c r="FT26" s="194"/>
      <c r="FU26" s="194"/>
      <c r="FV26" s="194"/>
      <c r="FW26" s="194"/>
      <c r="FX26" s="194"/>
      <c r="FY26" s="194"/>
      <c r="FZ26" s="194"/>
      <c r="GA26" s="194"/>
      <c r="GB26" s="194"/>
      <c r="GC26" s="194"/>
      <c r="GD26" s="194"/>
      <c r="GE26" s="194"/>
      <c r="GF26" s="194"/>
      <c r="GG26" s="194"/>
      <c r="GH26" s="194"/>
      <c r="GI26" s="194"/>
      <c r="GJ26" s="194"/>
      <c r="GK26" s="194"/>
      <c r="GL26" s="194"/>
      <c r="GM26" s="194"/>
      <c r="GN26" s="194"/>
      <c r="GO26" s="194"/>
      <c r="GP26" s="194"/>
      <c r="GQ26" s="194"/>
      <c r="GR26" s="194"/>
      <c r="GS26" s="194"/>
      <c r="GT26" s="194"/>
      <c r="GU26" s="194"/>
      <c r="GV26" s="194"/>
      <c r="GW26" s="194"/>
      <c r="GX26" s="194"/>
      <c r="GY26" s="194"/>
      <c r="GZ26" s="194"/>
      <c r="HA26" s="194"/>
      <c r="HB26" s="194"/>
      <c r="HC26" s="194"/>
      <c r="HD26" s="194"/>
      <c r="HE26" s="194"/>
      <c r="HF26" s="194"/>
      <c r="HG26" s="194"/>
      <c r="HH26" s="194"/>
      <c r="HI26" s="194"/>
      <c r="HJ26" s="194"/>
      <c r="HK26" s="194"/>
      <c r="HL26" s="194"/>
      <c r="HM26" s="194"/>
      <c r="HN26" s="194"/>
      <c r="HO26" s="194"/>
      <c r="HP26" s="194"/>
      <c r="HQ26" s="194"/>
      <c r="HR26" s="194"/>
      <c r="HS26" s="194"/>
      <c r="HT26" s="194"/>
      <c r="HU26" s="194"/>
      <c r="HV26" s="194"/>
      <c r="HW26" s="194"/>
      <c r="HX26" s="194"/>
      <c r="HY26" s="194"/>
      <c r="HZ26" s="194"/>
      <c r="IA26" s="194"/>
      <c r="IB26" s="194"/>
      <c r="IC26" s="194"/>
      <c r="ID26" s="194"/>
      <c r="IE26" s="194"/>
      <c r="IF26" s="194"/>
      <c r="IG26" s="194"/>
      <c r="IH26" s="194"/>
      <c r="II26" s="194"/>
      <c r="IJ26" s="194"/>
      <c r="IK26" s="194"/>
      <c r="IL26" s="194"/>
      <c r="IM26" s="194"/>
      <c r="IN26" s="194"/>
      <c r="IO26" s="194"/>
      <c r="IP26" s="194"/>
      <c r="IQ26" s="194"/>
      <c r="IR26" s="194"/>
      <c r="IS26" s="194"/>
      <c r="IT26" s="194"/>
      <c r="IU26" s="194"/>
      <c r="IV26" s="194"/>
      <c r="IW26" s="194"/>
    </row>
    <row r="27" spans="1:257" ht="13.5" thickBot="1" x14ac:dyDescent="0.25">
      <c r="B27" s="39"/>
      <c r="C27" s="186"/>
      <c r="H27" s="186" t="s">
        <v>163</v>
      </c>
      <c r="I27" s="371">
        <f>SUM(I24:I25)</f>
        <v>787500</v>
      </c>
      <c r="K27" s="317"/>
      <c r="L27" s="306"/>
      <c r="M27" s="306"/>
    </row>
    <row r="28" spans="1:257" ht="13.5" thickBot="1" x14ac:dyDescent="0.25">
      <c r="B28" s="422" t="s">
        <v>181</v>
      </c>
      <c r="C28" s="423"/>
      <c r="D28" s="423"/>
      <c r="E28" s="423"/>
      <c r="F28" s="423"/>
      <c r="G28" s="423"/>
      <c r="H28" s="423"/>
      <c r="I28" s="423"/>
      <c r="J28" s="423"/>
      <c r="K28" s="424"/>
      <c r="L28" s="306"/>
      <c r="M28" s="306"/>
    </row>
    <row r="29" spans="1:257" ht="13.5" thickBot="1" x14ac:dyDescent="0.25">
      <c r="B29" s="428" t="s">
        <v>202</v>
      </c>
      <c r="C29" s="438"/>
      <c r="D29" s="438"/>
      <c r="E29" s="438"/>
      <c r="F29" s="438"/>
      <c r="G29" s="438"/>
      <c r="H29" s="438"/>
      <c r="I29" s="438"/>
      <c r="J29" s="438"/>
      <c r="K29" s="439"/>
      <c r="L29" s="306"/>
      <c r="M29" s="306"/>
    </row>
    <row r="30" spans="1:257" ht="12.75" x14ac:dyDescent="0.2">
      <c r="B30" s="187"/>
      <c r="C30" s="179" t="s">
        <v>203</v>
      </c>
      <c r="D30" s="362" t="s">
        <v>204</v>
      </c>
      <c r="F30" s="188">
        <f>I30/I24</f>
        <v>7.9620546666666667E-2</v>
      </c>
      <c r="G30" s="43" t="s">
        <v>2</v>
      </c>
      <c r="I30" s="372">
        <v>59715.41</v>
      </c>
      <c r="K30" s="317"/>
      <c r="L30" s="324"/>
      <c r="M30" s="324"/>
      <c r="N30" s="297"/>
      <c r="O30" s="297"/>
    </row>
    <row r="31" spans="1:257" ht="12.75" x14ac:dyDescent="0.2">
      <c r="B31" s="187"/>
      <c r="C31" s="43" t="s">
        <v>203</v>
      </c>
      <c r="D31" s="43" t="s">
        <v>209</v>
      </c>
      <c r="H31" s="43"/>
      <c r="I31" s="373">
        <v>15000</v>
      </c>
      <c r="K31" s="317"/>
      <c r="L31" s="324"/>
      <c r="M31" s="324"/>
      <c r="N31" s="297"/>
      <c r="O31" s="297"/>
    </row>
    <row r="32" spans="1:257" ht="12.75" x14ac:dyDescent="0.2">
      <c r="B32" s="187"/>
      <c r="C32" s="179" t="s">
        <v>205</v>
      </c>
      <c r="D32" s="43" t="s">
        <v>204</v>
      </c>
      <c r="F32" s="188">
        <f>I32/I25</f>
        <v>4.0919999999999993E-3</v>
      </c>
      <c r="G32" s="43" t="s">
        <v>2</v>
      </c>
      <c r="I32" s="374">
        <v>153.44999999999999</v>
      </c>
      <c r="K32" s="317"/>
      <c r="L32" s="324"/>
      <c r="M32" s="324"/>
      <c r="N32" s="297"/>
      <c r="O32" s="297"/>
    </row>
    <row r="33" spans="1:257" ht="12.75" x14ac:dyDescent="0.2">
      <c r="B33" s="187"/>
      <c r="C33" s="179" t="s">
        <v>230</v>
      </c>
      <c r="F33" s="188"/>
      <c r="I33" s="366">
        <v>18000</v>
      </c>
      <c r="K33" s="317"/>
      <c r="L33" s="324"/>
      <c r="M33" s="324"/>
      <c r="N33" s="297"/>
      <c r="O33" s="297"/>
    </row>
    <row r="34" spans="1:257" s="194" customFormat="1" ht="17.25" customHeight="1" x14ac:dyDescent="0.2">
      <c r="A34" s="43"/>
      <c r="B34" s="187"/>
      <c r="C34" s="179"/>
      <c r="D34" s="43"/>
      <c r="E34" s="43"/>
      <c r="F34" s="188"/>
      <c r="G34" s="43"/>
      <c r="I34" s="366"/>
      <c r="J34" s="309"/>
      <c r="K34" s="317"/>
      <c r="L34" s="306"/>
      <c r="M34" s="306"/>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c r="EO34" s="43"/>
      <c r="EP34" s="43"/>
      <c r="EQ34" s="43"/>
      <c r="ER34" s="43"/>
      <c r="ES34" s="43"/>
      <c r="ET34" s="43"/>
      <c r="EU34" s="43"/>
      <c r="EV34" s="43"/>
      <c r="EW34" s="43"/>
      <c r="EX34" s="43"/>
      <c r="EY34" s="43"/>
      <c r="EZ34" s="43"/>
      <c r="FA34" s="43"/>
      <c r="FB34" s="43"/>
      <c r="FC34" s="43"/>
      <c r="FD34" s="43"/>
      <c r="FE34" s="43"/>
      <c r="FF34" s="43"/>
      <c r="FG34" s="43"/>
      <c r="FH34" s="43"/>
      <c r="FI34" s="43"/>
      <c r="FJ34" s="43"/>
      <c r="FK34" s="43"/>
      <c r="FL34" s="43"/>
      <c r="FM34" s="43"/>
      <c r="FN34" s="43"/>
      <c r="FO34" s="43"/>
      <c r="FP34" s="43"/>
      <c r="FQ34" s="43"/>
      <c r="FR34" s="43"/>
      <c r="FS34" s="43"/>
      <c r="FT34" s="43"/>
      <c r="FU34" s="43"/>
      <c r="FV34" s="43"/>
      <c r="FW34" s="43"/>
      <c r="FX34" s="43"/>
      <c r="FY34" s="43"/>
      <c r="FZ34" s="43"/>
      <c r="GA34" s="43"/>
      <c r="GB34" s="43"/>
      <c r="GC34" s="43"/>
      <c r="GD34" s="43"/>
      <c r="GE34" s="43"/>
      <c r="GF34" s="43"/>
      <c r="GG34" s="43"/>
      <c r="GH34" s="43"/>
      <c r="GI34" s="43"/>
      <c r="GJ34" s="43"/>
      <c r="GK34" s="43"/>
      <c r="GL34" s="43"/>
      <c r="GM34" s="43"/>
      <c r="GN34" s="43"/>
      <c r="GO34" s="43"/>
      <c r="GP34" s="43"/>
      <c r="GQ34" s="43"/>
      <c r="GR34" s="43"/>
      <c r="GS34" s="43"/>
      <c r="GT34" s="43"/>
      <c r="GU34" s="43"/>
      <c r="GV34" s="43"/>
      <c r="GW34" s="43"/>
      <c r="GX34" s="43"/>
      <c r="GY34" s="43"/>
      <c r="GZ34" s="43"/>
      <c r="HA34" s="43"/>
      <c r="HB34" s="43"/>
      <c r="HC34" s="43"/>
      <c r="HD34" s="43"/>
      <c r="HE34" s="43"/>
      <c r="HF34" s="43"/>
      <c r="HG34" s="43"/>
      <c r="HH34" s="43"/>
      <c r="HI34" s="43"/>
      <c r="HJ34" s="43"/>
      <c r="HK34" s="43"/>
      <c r="HL34" s="43"/>
      <c r="HM34" s="43"/>
      <c r="HN34" s="43"/>
      <c r="HO34" s="43"/>
      <c r="HP34" s="43"/>
      <c r="HQ34" s="43"/>
      <c r="HR34" s="43"/>
      <c r="HS34" s="43"/>
      <c r="HT34" s="43"/>
      <c r="HU34" s="43"/>
      <c r="HV34" s="43"/>
      <c r="HW34" s="43"/>
      <c r="HX34" s="43"/>
      <c r="HY34" s="43"/>
      <c r="HZ34" s="43"/>
      <c r="IA34" s="43"/>
      <c r="IB34" s="43"/>
      <c r="IC34" s="43"/>
      <c r="ID34" s="43"/>
      <c r="IE34" s="43"/>
      <c r="IF34" s="43"/>
      <c r="IG34" s="43"/>
      <c r="IH34" s="43"/>
      <c r="II34" s="43"/>
      <c r="IJ34" s="43"/>
      <c r="IK34" s="43"/>
      <c r="IL34" s="43"/>
      <c r="IM34" s="43"/>
      <c r="IN34" s="43"/>
      <c r="IO34" s="43"/>
      <c r="IP34" s="43"/>
      <c r="IQ34" s="43"/>
      <c r="IR34" s="43"/>
      <c r="IS34" s="43"/>
      <c r="IT34" s="43"/>
      <c r="IU34" s="43"/>
      <c r="IV34" s="43"/>
      <c r="IW34" s="43"/>
    </row>
    <row r="35" spans="1:257" ht="12.75" x14ac:dyDescent="0.2">
      <c r="B35" s="187"/>
      <c r="C35" s="179"/>
      <c r="D35" s="325"/>
      <c r="F35" s="188"/>
      <c r="I35" s="375"/>
      <c r="K35" s="317"/>
      <c r="L35" s="306"/>
      <c r="M35" s="306"/>
    </row>
    <row r="36" spans="1:257" ht="12.75" x14ac:dyDescent="0.2">
      <c r="B36" s="187"/>
      <c r="C36" s="179"/>
      <c r="D36" s="57"/>
      <c r="F36" s="188"/>
      <c r="I36" s="366"/>
      <c r="J36" s="309"/>
      <c r="K36" s="317"/>
      <c r="L36" s="306"/>
      <c r="M36" s="306"/>
    </row>
    <row r="37" spans="1:257" ht="12.75" x14ac:dyDescent="0.2">
      <c r="A37" s="194"/>
      <c r="B37" s="187"/>
      <c r="C37" s="311"/>
      <c r="D37" s="57"/>
      <c r="F37" s="188"/>
      <c r="I37" s="366"/>
      <c r="K37" s="317"/>
      <c r="L37" s="306"/>
      <c r="M37" s="306"/>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c r="AY37" s="194"/>
      <c r="AZ37" s="194"/>
      <c r="BA37" s="194"/>
      <c r="BB37" s="194"/>
      <c r="BC37" s="194"/>
      <c r="BD37" s="194"/>
      <c r="BE37" s="194"/>
      <c r="BF37" s="194"/>
      <c r="BG37" s="194"/>
      <c r="BH37" s="194"/>
      <c r="BI37" s="194"/>
      <c r="BJ37" s="194"/>
      <c r="BK37" s="194"/>
      <c r="BL37" s="194"/>
      <c r="BM37" s="194"/>
      <c r="BN37" s="194"/>
      <c r="BO37" s="194"/>
      <c r="BP37" s="194"/>
      <c r="BQ37" s="194"/>
      <c r="BR37" s="194"/>
      <c r="BS37" s="194"/>
      <c r="BT37" s="194"/>
      <c r="BU37" s="194"/>
      <c r="BV37" s="194"/>
      <c r="BW37" s="194"/>
      <c r="BX37" s="194"/>
      <c r="BY37" s="194"/>
      <c r="BZ37" s="194"/>
      <c r="CA37" s="194"/>
      <c r="CB37" s="194"/>
      <c r="CC37" s="194"/>
      <c r="CD37" s="194"/>
      <c r="CE37" s="194"/>
      <c r="CF37" s="194"/>
      <c r="CG37" s="194"/>
      <c r="CH37" s="194"/>
      <c r="CI37" s="194"/>
      <c r="CJ37" s="194"/>
      <c r="CK37" s="194"/>
      <c r="CL37" s="194"/>
      <c r="CM37" s="194"/>
      <c r="CN37" s="194"/>
      <c r="CO37" s="194"/>
      <c r="CP37" s="194"/>
      <c r="CQ37" s="194"/>
      <c r="CR37" s="194"/>
      <c r="CS37" s="194"/>
      <c r="CT37" s="194"/>
      <c r="CU37" s="194"/>
      <c r="CV37" s="194"/>
      <c r="CW37" s="194"/>
      <c r="CX37" s="194"/>
      <c r="CY37" s="194"/>
      <c r="CZ37" s="194"/>
      <c r="DA37" s="194"/>
      <c r="DB37" s="194"/>
      <c r="DC37" s="194"/>
      <c r="DD37" s="194"/>
      <c r="DE37" s="194"/>
      <c r="DF37" s="194"/>
      <c r="DG37" s="194"/>
      <c r="DH37" s="194"/>
      <c r="DI37" s="194"/>
      <c r="DJ37" s="194"/>
      <c r="DK37" s="194"/>
      <c r="DL37" s="194"/>
      <c r="DM37" s="194"/>
      <c r="DN37" s="194"/>
      <c r="DO37" s="194"/>
      <c r="DP37" s="194"/>
      <c r="DQ37" s="194"/>
      <c r="DR37" s="194"/>
      <c r="DS37" s="194"/>
      <c r="DT37" s="194"/>
      <c r="DU37" s="194"/>
      <c r="DV37" s="194"/>
      <c r="DW37" s="194"/>
      <c r="DX37" s="194"/>
      <c r="DY37" s="194"/>
      <c r="DZ37" s="194"/>
      <c r="EA37" s="194"/>
      <c r="EB37" s="194"/>
      <c r="EC37" s="194"/>
      <c r="ED37" s="194"/>
      <c r="EE37" s="194"/>
      <c r="EF37" s="194"/>
      <c r="EG37" s="194"/>
      <c r="EH37" s="194"/>
      <c r="EI37" s="194"/>
      <c r="EJ37" s="194"/>
      <c r="EK37" s="194"/>
      <c r="EL37" s="194"/>
      <c r="EM37" s="194"/>
      <c r="EN37" s="194"/>
      <c r="EO37" s="194"/>
      <c r="EP37" s="194"/>
      <c r="EQ37" s="194"/>
      <c r="ER37" s="194"/>
      <c r="ES37" s="194"/>
      <c r="ET37" s="194"/>
      <c r="EU37" s="194"/>
      <c r="EV37" s="194"/>
      <c r="EW37" s="194"/>
      <c r="EX37" s="194"/>
      <c r="EY37" s="194"/>
      <c r="EZ37" s="194"/>
      <c r="FA37" s="194"/>
      <c r="FB37" s="194"/>
      <c r="FC37" s="194"/>
      <c r="FD37" s="194"/>
      <c r="FE37" s="194"/>
      <c r="FF37" s="194"/>
      <c r="FG37" s="194"/>
      <c r="FH37" s="194"/>
      <c r="FI37" s="194"/>
      <c r="FJ37" s="194"/>
      <c r="FK37" s="194"/>
      <c r="FL37" s="194"/>
      <c r="FM37" s="194"/>
      <c r="FN37" s="194"/>
      <c r="FO37" s="194"/>
      <c r="FP37" s="194"/>
      <c r="FQ37" s="194"/>
      <c r="FR37" s="194"/>
      <c r="FS37" s="194"/>
      <c r="FT37" s="194"/>
      <c r="FU37" s="194"/>
      <c r="FV37" s="194"/>
      <c r="FW37" s="194"/>
      <c r="FX37" s="194"/>
      <c r="FY37" s="194"/>
      <c r="FZ37" s="194"/>
      <c r="GA37" s="194"/>
      <c r="GB37" s="194"/>
      <c r="GC37" s="194"/>
      <c r="GD37" s="194"/>
      <c r="GE37" s="194"/>
      <c r="GF37" s="194"/>
      <c r="GG37" s="194"/>
      <c r="GH37" s="194"/>
      <c r="GI37" s="194"/>
      <c r="GJ37" s="194"/>
      <c r="GK37" s="194"/>
      <c r="GL37" s="194"/>
      <c r="GM37" s="194"/>
      <c r="GN37" s="194"/>
      <c r="GO37" s="194"/>
      <c r="GP37" s="194"/>
      <c r="GQ37" s="194"/>
      <c r="GR37" s="194"/>
      <c r="GS37" s="194"/>
      <c r="GT37" s="194"/>
      <c r="GU37" s="194"/>
      <c r="GV37" s="194"/>
      <c r="GW37" s="194"/>
      <c r="GX37" s="194"/>
      <c r="GY37" s="194"/>
      <c r="GZ37" s="194"/>
      <c r="HA37" s="194"/>
      <c r="HB37" s="194"/>
      <c r="HC37" s="194"/>
      <c r="HD37" s="194"/>
      <c r="HE37" s="194"/>
      <c r="HF37" s="194"/>
      <c r="HG37" s="194"/>
      <c r="HH37" s="194"/>
      <c r="HI37" s="194"/>
      <c r="HJ37" s="194"/>
      <c r="HK37" s="194"/>
      <c r="HL37" s="194"/>
      <c r="HM37" s="194"/>
      <c r="HN37" s="194"/>
      <c r="HO37" s="194"/>
      <c r="HP37" s="194"/>
      <c r="HQ37" s="194"/>
      <c r="HR37" s="194"/>
      <c r="HS37" s="194"/>
      <c r="HT37" s="194"/>
      <c r="HU37" s="194"/>
      <c r="HV37" s="194"/>
      <c r="HW37" s="194"/>
      <c r="HX37" s="194"/>
      <c r="HY37" s="194"/>
      <c r="HZ37" s="194"/>
      <c r="IA37" s="194"/>
      <c r="IB37" s="194"/>
      <c r="IC37" s="194"/>
      <c r="ID37" s="194"/>
      <c r="IE37" s="194"/>
      <c r="IF37" s="194"/>
      <c r="IG37" s="194"/>
      <c r="IH37" s="194"/>
      <c r="II37" s="194"/>
      <c r="IJ37" s="194"/>
      <c r="IK37" s="194"/>
      <c r="IL37" s="194"/>
      <c r="IM37" s="194"/>
      <c r="IN37" s="194"/>
      <c r="IO37" s="194"/>
      <c r="IP37" s="194"/>
      <c r="IQ37" s="194"/>
      <c r="IR37" s="194"/>
      <c r="IS37" s="194"/>
      <c r="IT37" s="194"/>
      <c r="IU37" s="194"/>
      <c r="IV37" s="194"/>
      <c r="IW37" s="194"/>
    </row>
    <row r="38" spans="1:257" ht="12.75" x14ac:dyDescent="0.2">
      <c r="A38" s="194"/>
      <c r="B38" s="187"/>
      <c r="C38" s="311"/>
      <c r="D38" s="57"/>
      <c r="F38" s="188"/>
      <c r="I38" s="366"/>
      <c r="K38" s="317"/>
      <c r="L38" s="306"/>
      <c r="M38" s="306"/>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c r="AZ38" s="194"/>
      <c r="BA38" s="194"/>
      <c r="BB38" s="194"/>
      <c r="BC38" s="194"/>
      <c r="BD38" s="194"/>
      <c r="BE38" s="194"/>
      <c r="BF38" s="194"/>
      <c r="BG38" s="194"/>
      <c r="BH38" s="194"/>
      <c r="BI38" s="194"/>
      <c r="BJ38" s="194"/>
      <c r="BK38" s="194"/>
      <c r="BL38" s="194"/>
      <c r="BM38" s="194"/>
      <c r="BN38" s="194"/>
      <c r="BO38" s="194"/>
      <c r="BP38" s="194"/>
      <c r="BQ38" s="194"/>
      <c r="BR38" s="194"/>
      <c r="BS38" s="194"/>
      <c r="BT38" s="194"/>
      <c r="BU38" s="194"/>
      <c r="BV38" s="194"/>
      <c r="BW38" s="194"/>
      <c r="BX38" s="194"/>
      <c r="BY38" s="194"/>
      <c r="BZ38" s="194"/>
      <c r="CA38" s="194"/>
      <c r="CB38" s="194"/>
      <c r="CC38" s="194"/>
      <c r="CD38" s="194"/>
      <c r="CE38" s="194"/>
      <c r="CF38" s="194"/>
      <c r="CG38" s="194"/>
      <c r="CH38" s="194"/>
      <c r="CI38" s="194"/>
      <c r="CJ38" s="194"/>
      <c r="CK38" s="194"/>
      <c r="CL38" s="194"/>
      <c r="CM38" s="194"/>
      <c r="CN38" s="194"/>
      <c r="CO38" s="194"/>
      <c r="CP38" s="194"/>
      <c r="CQ38" s="194"/>
      <c r="CR38" s="194"/>
      <c r="CS38" s="194"/>
      <c r="CT38" s="194"/>
      <c r="CU38" s="194"/>
      <c r="CV38" s="194"/>
      <c r="CW38" s="194"/>
      <c r="CX38" s="194"/>
      <c r="CY38" s="194"/>
      <c r="CZ38" s="194"/>
      <c r="DA38" s="194"/>
      <c r="DB38" s="194"/>
      <c r="DC38" s="194"/>
      <c r="DD38" s="194"/>
      <c r="DE38" s="194"/>
      <c r="DF38" s="194"/>
      <c r="DG38" s="194"/>
      <c r="DH38" s="194"/>
      <c r="DI38" s="194"/>
      <c r="DJ38" s="194"/>
      <c r="DK38" s="194"/>
      <c r="DL38" s="194"/>
      <c r="DM38" s="194"/>
      <c r="DN38" s="194"/>
      <c r="DO38" s="194"/>
      <c r="DP38" s="194"/>
      <c r="DQ38" s="194"/>
      <c r="DR38" s="194"/>
      <c r="DS38" s="194"/>
      <c r="DT38" s="194"/>
      <c r="DU38" s="194"/>
      <c r="DV38" s="194"/>
      <c r="DW38" s="194"/>
      <c r="DX38" s="194"/>
      <c r="DY38" s="194"/>
      <c r="DZ38" s="194"/>
      <c r="EA38" s="194"/>
      <c r="EB38" s="194"/>
      <c r="EC38" s="194"/>
      <c r="ED38" s="194"/>
      <c r="EE38" s="194"/>
      <c r="EF38" s="194"/>
      <c r="EG38" s="194"/>
      <c r="EH38" s="194"/>
      <c r="EI38" s="194"/>
      <c r="EJ38" s="194"/>
      <c r="EK38" s="194"/>
      <c r="EL38" s="194"/>
      <c r="EM38" s="194"/>
      <c r="EN38" s="194"/>
      <c r="EO38" s="194"/>
      <c r="EP38" s="194"/>
      <c r="EQ38" s="194"/>
      <c r="ER38" s="194"/>
      <c r="ES38" s="194"/>
      <c r="ET38" s="194"/>
      <c r="EU38" s="194"/>
      <c r="EV38" s="194"/>
      <c r="EW38" s="194"/>
      <c r="EX38" s="194"/>
      <c r="EY38" s="194"/>
      <c r="EZ38" s="194"/>
      <c r="FA38" s="194"/>
      <c r="FB38" s="194"/>
      <c r="FC38" s="194"/>
      <c r="FD38" s="194"/>
      <c r="FE38" s="194"/>
      <c r="FF38" s="194"/>
      <c r="FG38" s="194"/>
      <c r="FH38" s="194"/>
      <c r="FI38" s="194"/>
      <c r="FJ38" s="194"/>
      <c r="FK38" s="194"/>
      <c r="FL38" s="194"/>
      <c r="FM38" s="194"/>
      <c r="FN38" s="194"/>
      <c r="FO38" s="194"/>
      <c r="FP38" s="194"/>
      <c r="FQ38" s="194"/>
      <c r="FR38" s="194"/>
      <c r="FS38" s="194"/>
      <c r="FT38" s="194"/>
      <c r="FU38" s="194"/>
      <c r="FV38" s="194"/>
      <c r="FW38" s="194"/>
      <c r="FX38" s="194"/>
      <c r="FY38" s="194"/>
      <c r="FZ38" s="194"/>
      <c r="GA38" s="194"/>
      <c r="GB38" s="194"/>
      <c r="GC38" s="194"/>
      <c r="GD38" s="194"/>
      <c r="GE38" s="194"/>
      <c r="GF38" s="194"/>
      <c r="GG38" s="194"/>
      <c r="GH38" s="194"/>
      <c r="GI38" s="194"/>
      <c r="GJ38" s="194"/>
      <c r="GK38" s="194"/>
      <c r="GL38" s="194"/>
      <c r="GM38" s="194"/>
      <c r="GN38" s="194"/>
      <c r="GO38" s="194"/>
      <c r="GP38" s="194"/>
      <c r="GQ38" s="194"/>
      <c r="GR38" s="194"/>
      <c r="GS38" s="194"/>
      <c r="GT38" s="194"/>
      <c r="GU38" s="194"/>
      <c r="GV38" s="194"/>
      <c r="GW38" s="194"/>
      <c r="GX38" s="194"/>
      <c r="GY38" s="194"/>
      <c r="GZ38" s="194"/>
      <c r="HA38" s="194"/>
      <c r="HB38" s="194"/>
      <c r="HC38" s="194"/>
      <c r="HD38" s="194"/>
      <c r="HE38" s="194"/>
      <c r="HF38" s="194"/>
      <c r="HG38" s="194"/>
      <c r="HH38" s="194"/>
      <c r="HI38" s="194"/>
      <c r="HJ38" s="194"/>
      <c r="HK38" s="194"/>
      <c r="HL38" s="194"/>
      <c r="HM38" s="194"/>
      <c r="HN38" s="194"/>
      <c r="HO38" s="194"/>
      <c r="HP38" s="194"/>
      <c r="HQ38" s="194"/>
      <c r="HR38" s="194"/>
      <c r="HS38" s="194"/>
      <c r="HT38" s="194"/>
      <c r="HU38" s="194"/>
      <c r="HV38" s="194"/>
      <c r="HW38" s="194"/>
      <c r="HX38" s="194"/>
      <c r="HY38" s="194"/>
      <c r="HZ38" s="194"/>
      <c r="IA38" s="194"/>
      <c r="IB38" s="194"/>
      <c r="IC38" s="194"/>
      <c r="ID38" s="194"/>
      <c r="IE38" s="194"/>
      <c r="IF38" s="194"/>
      <c r="IG38" s="194"/>
      <c r="IH38" s="194"/>
      <c r="II38" s="194"/>
      <c r="IJ38" s="194"/>
      <c r="IK38" s="194"/>
      <c r="IL38" s="194"/>
      <c r="IM38" s="194"/>
      <c r="IN38" s="194"/>
      <c r="IO38" s="194"/>
      <c r="IP38" s="194"/>
      <c r="IQ38" s="194"/>
      <c r="IR38" s="194"/>
      <c r="IS38" s="194"/>
      <c r="IT38" s="194"/>
      <c r="IU38" s="194"/>
      <c r="IV38" s="194"/>
      <c r="IW38" s="194"/>
    </row>
    <row r="39" spans="1:257" ht="12.75" x14ac:dyDescent="0.2">
      <c r="B39" s="187"/>
      <c r="C39" s="179"/>
      <c r="F39" s="188"/>
      <c r="I39" s="366"/>
      <c r="K39" s="317"/>
      <c r="L39" s="306"/>
      <c r="M39" s="306"/>
    </row>
    <row r="40" spans="1:257" ht="13.5" thickBot="1" x14ac:dyDescent="0.25">
      <c r="B40" s="187"/>
      <c r="C40" s="179"/>
      <c r="E40" s="43" t="s">
        <v>3</v>
      </c>
      <c r="F40" s="188">
        <f>SUM(F30:F39)</f>
        <v>8.3712546666666665E-2</v>
      </c>
      <c r="I40" s="370"/>
      <c r="K40" s="317"/>
      <c r="L40" s="306"/>
      <c r="M40" s="306"/>
    </row>
    <row r="41" spans="1:257" ht="13.5" thickBot="1" x14ac:dyDescent="0.25">
      <c r="B41" s="192"/>
      <c r="C41" s="193"/>
      <c r="D41" s="50"/>
      <c r="E41" s="50"/>
      <c r="F41" s="50"/>
      <c r="G41" s="50"/>
      <c r="H41" s="193" t="s">
        <v>163</v>
      </c>
      <c r="I41" s="365">
        <f>SUM(I30:I39)</f>
        <v>92868.86</v>
      </c>
      <c r="J41" s="316"/>
      <c r="K41" s="321"/>
      <c r="L41" s="306"/>
      <c r="M41" s="306"/>
    </row>
    <row r="42" spans="1:257" ht="13.5" thickBot="1" x14ac:dyDescent="0.25">
      <c r="B42" s="416" t="s">
        <v>221</v>
      </c>
      <c r="C42" s="417"/>
      <c r="D42" s="417"/>
      <c r="E42" s="417"/>
      <c r="F42" s="417"/>
      <c r="G42" s="417"/>
      <c r="H42" s="417"/>
      <c r="I42" s="417"/>
      <c r="J42" s="417"/>
      <c r="K42" s="418"/>
      <c r="L42" s="306"/>
      <c r="M42" s="306"/>
    </row>
    <row r="43" spans="1:257" ht="12.75" x14ac:dyDescent="0.2">
      <c r="B43" s="187"/>
      <c r="C43" s="179" t="s">
        <v>208</v>
      </c>
      <c r="D43" s="81" t="s">
        <v>206</v>
      </c>
      <c r="I43" s="376">
        <v>2563.61</v>
      </c>
      <c r="K43" s="317"/>
      <c r="L43" s="306"/>
      <c r="M43" s="306"/>
    </row>
    <row r="44" spans="1:257" ht="12.75" x14ac:dyDescent="0.2">
      <c r="B44" s="187"/>
      <c r="C44" s="179" t="s">
        <v>208</v>
      </c>
      <c r="D44" s="81" t="s">
        <v>207</v>
      </c>
      <c r="I44" s="375">
        <v>2563.61</v>
      </c>
      <c r="K44" s="317"/>
      <c r="L44" s="306"/>
      <c r="M44" s="306"/>
    </row>
    <row r="45" spans="1:257" s="194" customFormat="1" ht="17.25" customHeight="1" x14ac:dyDescent="0.2">
      <c r="A45" s="43"/>
      <c r="B45" s="187"/>
      <c r="C45" s="179"/>
      <c r="D45" s="81"/>
      <c r="E45" s="43"/>
      <c r="F45" s="43"/>
      <c r="G45" s="43"/>
      <c r="I45" s="366"/>
      <c r="J45" s="48"/>
      <c r="K45" s="317"/>
      <c r="L45" s="306"/>
      <c r="M45" s="306"/>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c r="EO45" s="43"/>
      <c r="EP45" s="43"/>
      <c r="EQ45" s="43"/>
      <c r="ER45" s="43"/>
      <c r="ES45" s="43"/>
      <c r="ET45" s="43"/>
      <c r="EU45" s="43"/>
      <c r="EV45" s="43"/>
      <c r="EW45" s="43"/>
      <c r="EX45" s="43"/>
      <c r="EY45" s="43"/>
      <c r="EZ45" s="43"/>
      <c r="FA45" s="43"/>
      <c r="FB45" s="43"/>
      <c r="FC45" s="43"/>
      <c r="FD45" s="43"/>
      <c r="FE45" s="43"/>
      <c r="FF45" s="43"/>
      <c r="FG45" s="43"/>
      <c r="FH45" s="43"/>
      <c r="FI45" s="43"/>
      <c r="FJ45" s="43"/>
      <c r="FK45" s="43"/>
      <c r="FL45" s="43"/>
      <c r="FM45" s="43"/>
      <c r="FN45" s="43"/>
      <c r="FO45" s="43"/>
      <c r="FP45" s="43"/>
      <c r="FQ45" s="43"/>
      <c r="FR45" s="43"/>
      <c r="FS45" s="43"/>
      <c r="FT45" s="43"/>
      <c r="FU45" s="43"/>
      <c r="FV45" s="43"/>
      <c r="FW45" s="43"/>
      <c r="FX45" s="43"/>
      <c r="FY45" s="43"/>
      <c r="FZ45" s="43"/>
      <c r="GA45" s="43"/>
      <c r="GB45" s="43"/>
      <c r="GC45" s="43"/>
      <c r="GD45" s="43"/>
      <c r="GE45" s="43"/>
      <c r="GF45" s="43"/>
      <c r="GG45" s="43"/>
      <c r="GH45" s="43"/>
      <c r="GI45" s="43"/>
      <c r="GJ45" s="43"/>
      <c r="GK45" s="43"/>
      <c r="GL45" s="43"/>
      <c r="GM45" s="43"/>
      <c r="GN45" s="43"/>
      <c r="GO45" s="43"/>
      <c r="GP45" s="43"/>
      <c r="GQ45" s="43"/>
      <c r="GR45" s="43"/>
      <c r="GS45" s="43"/>
      <c r="GT45" s="43"/>
      <c r="GU45" s="43"/>
      <c r="GV45" s="43"/>
      <c r="GW45" s="43"/>
      <c r="GX45" s="43"/>
      <c r="GY45" s="43"/>
      <c r="GZ45" s="43"/>
      <c r="HA45" s="43"/>
      <c r="HB45" s="43"/>
      <c r="HC45" s="43"/>
      <c r="HD45" s="43"/>
      <c r="HE45" s="43"/>
      <c r="HF45" s="43"/>
      <c r="HG45" s="43"/>
      <c r="HH45" s="43"/>
      <c r="HI45" s="43"/>
      <c r="HJ45" s="43"/>
      <c r="HK45" s="43"/>
      <c r="HL45" s="43"/>
      <c r="HM45" s="43"/>
      <c r="HN45" s="43"/>
      <c r="HO45" s="43"/>
      <c r="HP45" s="43"/>
      <c r="HQ45" s="43"/>
      <c r="HR45" s="43"/>
      <c r="HS45" s="43"/>
      <c r="HT45" s="43"/>
      <c r="HU45" s="43"/>
      <c r="HV45" s="43"/>
      <c r="HW45" s="43"/>
      <c r="HX45" s="43"/>
      <c r="HY45" s="43"/>
      <c r="HZ45" s="43"/>
      <c r="IA45" s="43"/>
      <c r="IB45" s="43"/>
      <c r="IC45" s="43"/>
      <c r="ID45" s="43"/>
      <c r="IE45" s="43"/>
      <c r="IF45" s="43"/>
      <c r="IG45" s="43"/>
      <c r="IH45" s="43"/>
      <c r="II45" s="43"/>
      <c r="IJ45" s="43"/>
      <c r="IK45" s="43"/>
      <c r="IL45" s="43"/>
      <c r="IM45" s="43"/>
      <c r="IN45" s="43"/>
      <c r="IO45" s="43"/>
      <c r="IP45" s="43"/>
      <c r="IQ45" s="43"/>
      <c r="IR45" s="43"/>
      <c r="IS45" s="43"/>
      <c r="IT45" s="43"/>
      <c r="IU45" s="43"/>
      <c r="IV45" s="43"/>
      <c r="IW45" s="43"/>
    </row>
    <row r="46" spans="1:257" ht="12.75" x14ac:dyDescent="0.2">
      <c r="B46" s="187"/>
      <c r="C46" s="179"/>
      <c r="I46" s="366"/>
      <c r="K46" s="317"/>
      <c r="L46" s="306"/>
      <c r="M46" s="306"/>
    </row>
    <row r="47" spans="1:257" ht="12.75" x14ac:dyDescent="0.2">
      <c r="B47" s="187"/>
      <c r="C47" s="179"/>
      <c r="I47" s="366"/>
      <c r="K47" s="317"/>
      <c r="L47" s="306"/>
      <c r="M47" s="306"/>
    </row>
    <row r="48" spans="1:257" ht="12.75" x14ac:dyDescent="0.2">
      <c r="A48" s="194"/>
      <c r="B48" s="187"/>
      <c r="C48" s="179" t="s">
        <v>4</v>
      </c>
      <c r="I48" s="366">
        <v>5000</v>
      </c>
      <c r="K48" s="317"/>
      <c r="L48" s="306"/>
      <c r="M48" s="306"/>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4"/>
      <c r="BC48" s="194"/>
      <c r="BD48" s="194"/>
      <c r="BE48" s="194"/>
      <c r="BF48" s="194"/>
      <c r="BG48" s="194"/>
      <c r="BH48" s="194"/>
      <c r="BI48" s="194"/>
      <c r="BJ48" s="194"/>
      <c r="BK48" s="194"/>
      <c r="BL48" s="194"/>
      <c r="BM48" s="194"/>
      <c r="BN48" s="194"/>
      <c r="BO48" s="194"/>
      <c r="BP48" s="194"/>
      <c r="BQ48" s="194"/>
      <c r="BR48" s="194"/>
      <c r="BS48" s="194"/>
      <c r="BT48" s="194"/>
      <c r="BU48" s="194"/>
      <c r="BV48" s="194"/>
      <c r="BW48" s="194"/>
      <c r="BX48" s="194"/>
      <c r="BY48" s="194"/>
      <c r="BZ48" s="194"/>
      <c r="CA48" s="194"/>
      <c r="CB48" s="194"/>
      <c r="CC48" s="194"/>
      <c r="CD48" s="194"/>
      <c r="CE48" s="194"/>
      <c r="CF48" s="194"/>
      <c r="CG48" s="194"/>
      <c r="CH48" s="194"/>
      <c r="CI48" s="194"/>
      <c r="CJ48" s="194"/>
      <c r="CK48" s="194"/>
      <c r="CL48" s="194"/>
      <c r="CM48" s="194"/>
      <c r="CN48" s="194"/>
      <c r="CO48" s="194"/>
      <c r="CP48" s="194"/>
      <c r="CQ48" s="194"/>
      <c r="CR48" s="194"/>
      <c r="CS48" s="194"/>
      <c r="CT48" s="194"/>
      <c r="CU48" s="194"/>
      <c r="CV48" s="194"/>
      <c r="CW48" s="194"/>
      <c r="CX48" s="194"/>
      <c r="CY48" s="194"/>
      <c r="CZ48" s="194"/>
      <c r="DA48" s="194"/>
      <c r="DB48" s="194"/>
      <c r="DC48" s="194"/>
      <c r="DD48" s="194"/>
      <c r="DE48" s="194"/>
      <c r="DF48" s="194"/>
      <c r="DG48" s="194"/>
      <c r="DH48" s="194"/>
      <c r="DI48" s="194"/>
      <c r="DJ48" s="194"/>
      <c r="DK48" s="194"/>
      <c r="DL48" s="194"/>
      <c r="DM48" s="194"/>
      <c r="DN48" s="194"/>
      <c r="DO48" s="194"/>
      <c r="DP48" s="194"/>
      <c r="DQ48" s="194"/>
      <c r="DR48" s="194"/>
      <c r="DS48" s="194"/>
      <c r="DT48" s="194"/>
      <c r="DU48" s="194"/>
      <c r="DV48" s="194"/>
      <c r="DW48" s="194"/>
      <c r="DX48" s="194"/>
      <c r="DY48" s="194"/>
      <c r="DZ48" s="194"/>
      <c r="EA48" s="194"/>
      <c r="EB48" s="194"/>
      <c r="EC48" s="194"/>
      <c r="ED48" s="194"/>
      <c r="EE48" s="194"/>
      <c r="EF48" s="194"/>
      <c r="EG48" s="194"/>
      <c r="EH48" s="194"/>
      <c r="EI48" s="194"/>
      <c r="EJ48" s="194"/>
      <c r="EK48" s="194"/>
      <c r="EL48" s="194"/>
      <c r="EM48" s="194"/>
      <c r="EN48" s="194"/>
      <c r="EO48" s="194"/>
      <c r="EP48" s="194"/>
      <c r="EQ48" s="194"/>
      <c r="ER48" s="194"/>
      <c r="ES48" s="194"/>
      <c r="ET48" s="194"/>
      <c r="EU48" s="194"/>
      <c r="EV48" s="194"/>
      <c r="EW48" s="194"/>
      <c r="EX48" s="194"/>
      <c r="EY48" s="194"/>
      <c r="EZ48" s="194"/>
      <c r="FA48" s="194"/>
      <c r="FB48" s="194"/>
      <c r="FC48" s="194"/>
      <c r="FD48" s="194"/>
      <c r="FE48" s="194"/>
      <c r="FF48" s="194"/>
      <c r="FG48" s="194"/>
      <c r="FH48" s="194"/>
      <c r="FI48" s="194"/>
      <c r="FJ48" s="194"/>
      <c r="FK48" s="194"/>
      <c r="FL48" s="194"/>
      <c r="FM48" s="194"/>
      <c r="FN48" s="194"/>
      <c r="FO48" s="194"/>
      <c r="FP48" s="194"/>
      <c r="FQ48" s="194"/>
      <c r="FR48" s="194"/>
      <c r="FS48" s="194"/>
      <c r="FT48" s="194"/>
      <c r="FU48" s="194"/>
      <c r="FV48" s="194"/>
      <c r="FW48" s="194"/>
      <c r="FX48" s="194"/>
      <c r="FY48" s="194"/>
      <c r="FZ48" s="194"/>
      <c r="GA48" s="194"/>
      <c r="GB48" s="194"/>
      <c r="GC48" s="194"/>
      <c r="GD48" s="194"/>
      <c r="GE48" s="194"/>
      <c r="GF48" s="194"/>
      <c r="GG48" s="194"/>
      <c r="GH48" s="194"/>
      <c r="GI48" s="194"/>
      <c r="GJ48" s="194"/>
      <c r="GK48" s="194"/>
      <c r="GL48" s="194"/>
      <c r="GM48" s="194"/>
      <c r="GN48" s="194"/>
      <c r="GO48" s="194"/>
      <c r="GP48" s="194"/>
      <c r="GQ48" s="194"/>
      <c r="GR48" s="194"/>
      <c r="GS48" s="194"/>
      <c r="GT48" s="194"/>
      <c r="GU48" s="194"/>
      <c r="GV48" s="194"/>
      <c r="GW48" s="194"/>
      <c r="GX48" s="194"/>
      <c r="GY48" s="194"/>
      <c r="GZ48" s="194"/>
      <c r="HA48" s="194"/>
      <c r="HB48" s="194"/>
      <c r="HC48" s="194"/>
      <c r="HD48" s="194"/>
      <c r="HE48" s="194"/>
      <c r="HF48" s="194"/>
      <c r="HG48" s="194"/>
      <c r="HH48" s="194"/>
      <c r="HI48" s="194"/>
      <c r="HJ48" s="194"/>
      <c r="HK48" s="194"/>
      <c r="HL48" s="194"/>
      <c r="HM48" s="194"/>
      <c r="HN48" s="194"/>
      <c r="HO48" s="194"/>
      <c r="HP48" s="194"/>
      <c r="HQ48" s="194"/>
      <c r="HR48" s="194"/>
      <c r="HS48" s="194"/>
      <c r="HT48" s="194"/>
      <c r="HU48" s="194"/>
      <c r="HV48" s="194"/>
      <c r="HW48" s="194"/>
      <c r="HX48" s="194"/>
      <c r="HY48" s="194"/>
      <c r="HZ48" s="194"/>
      <c r="IA48" s="194"/>
      <c r="IB48" s="194"/>
      <c r="IC48" s="194"/>
      <c r="ID48" s="194"/>
      <c r="IE48" s="194"/>
      <c r="IF48" s="194"/>
      <c r="IG48" s="194"/>
      <c r="IH48" s="194"/>
      <c r="II48" s="194"/>
      <c r="IJ48" s="194"/>
      <c r="IK48" s="194"/>
      <c r="IL48" s="194"/>
      <c r="IM48" s="194"/>
      <c r="IN48" s="194"/>
      <c r="IO48" s="194"/>
      <c r="IP48" s="194"/>
      <c r="IQ48" s="194"/>
      <c r="IR48" s="194"/>
      <c r="IS48" s="194"/>
      <c r="IT48" s="194"/>
      <c r="IU48" s="194"/>
      <c r="IV48" s="194"/>
      <c r="IW48" s="194"/>
    </row>
    <row r="49" spans="1:257" ht="12.75" x14ac:dyDescent="0.2">
      <c r="B49" s="187"/>
      <c r="C49" s="179"/>
      <c r="I49" s="366"/>
      <c r="K49" s="317"/>
      <c r="L49" s="306"/>
      <c r="M49" s="306"/>
    </row>
    <row r="50" spans="1:257" ht="13.5" thickBot="1" x14ac:dyDescent="0.25">
      <c r="B50" s="39" t="s">
        <v>5</v>
      </c>
      <c r="C50" s="179"/>
      <c r="I50" s="370"/>
      <c r="K50" s="317"/>
      <c r="L50" s="306"/>
      <c r="M50" s="306"/>
    </row>
    <row r="51" spans="1:257" ht="13.5" thickBot="1" x14ac:dyDescent="0.25">
      <c r="B51" s="330"/>
      <c r="C51" s="193"/>
      <c r="D51" s="50"/>
      <c r="E51" s="50"/>
      <c r="F51" s="50"/>
      <c r="G51" s="50"/>
      <c r="H51" s="193" t="s">
        <v>163</v>
      </c>
      <c r="I51" s="365">
        <f>SUM(I43:I49)</f>
        <v>10127.220000000001</v>
      </c>
      <c r="J51" s="316"/>
      <c r="K51" s="321"/>
      <c r="L51" s="306"/>
      <c r="M51" s="306"/>
    </row>
    <row r="52" spans="1:257" ht="13.5" thickBot="1" x14ac:dyDescent="0.25">
      <c r="B52" s="416" t="s">
        <v>158</v>
      </c>
      <c r="C52" s="417"/>
      <c r="D52" s="417"/>
      <c r="E52" s="417"/>
      <c r="F52" s="417"/>
      <c r="G52" s="417"/>
      <c r="H52" s="417"/>
      <c r="I52" s="417"/>
      <c r="J52" s="417"/>
      <c r="K52" s="418"/>
      <c r="L52" s="306"/>
      <c r="M52" s="306"/>
    </row>
    <row r="53" spans="1:257" ht="12.75" x14ac:dyDescent="0.2">
      <c r="B53" s="187"/>
      <c r="C53" s="179"/>
      <c r="D53" s="80"/>
      <c r="I53" s="372"/>
      <c r="K53" s="317"/>
      <c r="L53" s="306"/>
      <c r="M53" s="306"/>
    </row>
    <row r="54" spans="1:257" ht="12.75" x14ac:dyDescent="0.2">
      <c r="B54" s="187"/>
      <c r="C54" s="179" t="s">
        <v>6</v>
      </c>
      <c r="D54" s="384" t="s">
        <v>218</v>
      </c>
      <c r="I54" s="366">
        <v>120000</v>
      </c>
      <c r="K54" s="317"/>
      <c r="L54" s="306"/>
      <c r="M54" s="306"/>
    </row>
    <row r="55" spans="1:257" s="194" customFormat="1" ht="17.25" customHeight="1" x14ac:dyDescent="0.2">
      <c r="A55" s="43"/>
      <c r="B55" s="187"/>
      <c r="C55" s="179" t="s">
        <v>210</v>
      </c>
      <c r="D55" s="43"/>
      <c r="E55" s="43"/>
      <c r="F55" s="43"/>
      <c r="G55" s="43"/>
      <c r="I55" s="366"/>
      <c r="J55" s="48"/>
      <c r="K55" s="317"/>
      <c r="L55" s="306"/>
      <c r="M55" s="306"/>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c r="EO55" s="43"/>
      <c r="EP55" s="43"/>
      <c r="EQ55" s="43"/>
      <c r="ER55" s="43"/>
      <c r="ES55" s="43"/>
      <c r="ET55" s="43"/>
      <c r="EU55" s="43"/>
      <c r="EV55" s="43"/>
      <c r="EW55" s="43"/>
      <c r="EX55" s="43"/>
      <c r="EY55" s="43"/>
      <c r="EZ55" s="43"/>
      <c r="FA55" s="43"/>
      <c r="FB55" s="43"/>
      <c r="FC55" s="43"/>
      <c r="FD55" s="43"/>
      <c r="FE55" s="43"/>
      <c r="FF55" s="43"/>
      <c r="FG55" s="43"/>
      <c r="FH55" s="43"/>
      <c r="FI55" s="43"/>
      <c r="FJ55" s="43"/>
      <c r="FK55" s="43"/>
      <c r="FL55" s="43"/>
      <c r="FM55" s="43"/>
      <c r="FN55" s="43"/>
      <c r="FO55" s="43"/>
      <c r="FP55" s="43"/>
      <c r="FQ55" s="43"/>
      <c r="FR55" s="43"/>
      <c r="FS55" s="43"/>
      <c r="FT55" s="43"/>
      <c r="FU55" s="43"/>
      <c r="FV55" s="43"/>
      <c r="FW55" s="43"/>
      <c r="FX55" s="43"/>
      <c r="FY55" s="43"/>
      <c r="FZ55" s="43"/>
      <c r="GA55" s="43"/>
      <c r="GB55" s="43"/>
      <c r="GC55" s="43"/>
      <c r="GD55" s="43"/>
      <c r="GE55" s="43"/>
      <c r="GF55" s="43"/>
      <c r="GG55" s="43"/>
      <c r="GH55" s="43"/>
      <c r="GI55" s="43"/>
      <c r="GJ55" s="43"/>
      <c r="GK55" s="43"/>
      <c r="GL55" s="43"/>
      <c r="GM55" s="43"/>
      <c r="GN55" s="43"/>
      <c r="GO55" s="43"/>
      <c r="GP55" s="43"/>
      <c r="GQ55" s="43"/>
      <c r="GR55" s="43"/>
      <c r="GS55" s="43"/>
      <c r="GT55" s="43"/>
      <c r="GU55" s="43"/>
      <c r="GV55" s="43"/>
      <c r="GW55" s="43"/>
      <c r="GX55" s="43"/>
      <c r="GY55" s="43"/>
      <c r="GZ55" s="43"/>
      <c r="HA55" s="43"/>
      <c r="HB55" s="43"/>
      <c r="HC55" s="43"/>
      <c r="HD55" s="43"/>
      <c r="HE55" s="43"/>
      <c r="HF55" s="43"/>
      <c r="HG55" s="43"/>
      <c r="HH55" s="43"/>
      <c r="HI55" s="43"/>
      <c r="HJ55" s="43"/>
      <c r="HK55" s="43"/>
      <c r="HL55" s="43"/>
      <c r="HM55" s="43"/>
      <c r="HN55" s="43"/>
      <c r="HO55" s="43"/>
      <c r="HP55" s="43"/>
      <c r="HQ55" s="43"/>
      <c r="HR55" s="43"/>
      <c r="HS55" s="43"/>
      <c r="HT55" s="43"/>
      <c r="HU55" s="43"/>
      <c r="HV55" s="43"/>
      <c r="HW55" s="43"/>
      <c r="HX55" s="43"/>
      <c r="HY55" s="43"/>
      <c r="HZ55" s="43"/>
      <c r="IA55" s="43"/>
      <c r="IB55" s="43"/>
      <c r="IC55" s="43"/>
      <c r="ID55" s="43"/>
      <c r="IE55" s="43"/>
      <c r="IF55" s="43"/>
      <c r="IG55" s="43"/>
      <c r="IH55" s="43"/>
      <c r="II55" s="43"/>
      <c r="IJ55" s="43"/>
      <c r="IK55" s="43"/>
      <c r="IL55" s="43"/>
      <c r="IM55" s="43"/>
      <c r="IN55" s="43"/>
      <c r="IO55" s="43"/>
      <c r="IP55" s="43"/>
      <c r="IQ55" s="43"/>
      <c r="IR55" s="43"/>
      <c r="IS55" s="43"/>
      <c r="IT55" s="43"/>
      <c r="IU55" s="43"/>
      <c r="IV55" s="43"/>
      <c r="IW55" s="43"/>
    </row>
    <row r="56" spans="1:257" ht="12.75" x14ac:dyDescent="0.2">
      <c r="B56" s="161"/>
      <c r="C56" s="43" t="s">
        <v>211</v>
      </c>
      <c r="I56" s="366"/>
      <c r="K56" s="317"/>
      <c r="L56" s="306"/>
      <c r="M56" s="306"/>
    </row>
    <row r="57" spans="1:257" ht="12.75" x14ac:dyDescent="0.2">
      <c r="B57" s="161"/>
      <c r="C57" s="43" t="s">
        <v>212</v>
      </c>
      <c r="I57" s="366"/>
      <c r="K57" s="317"/>
      <c r="L57" s="306"/>
      <c r="M57" s="306"/>
    </row>
    <row r="58" spans="1:257" ht="12.75" x14ac:dyDescent="0.2">
      <c r="A58" s="194"/>
      <c r="B58" s="187"/>
      <c r="C58" s="179" t="s">
        <v>213</v>
      </c>
      <c r="I58" s="366"/>
      <c r="K58" s="317"/>
      <c r="L58" s="306"/>
      <c r="M58" s="306"/>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M58" s="194"/>
      <c r="AN58" s="194"/>
      <c r="AO58" s="194"/>
      <c r="AP58" s="194"/>
      <c r="AQ58" s="194"/>
      <c r="AR58" s="194"/>
      <c r="AS58" s="194"/>
      <c r="AT58" s="194"/>
      <c r="AU58" s="194"/>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4"/>
      <c r="BR58" s="194"/>
      <c r="BS58" s="194"/>
      <c r="BT58" s="194"/>
      <c r="BU58" s="194"/>
      <c r="BV58" s="194"/>
      <c r="BW58" s="194"/>
      <c r="BX58" s="194"/>
      <c r="BY58" s="194"/>
      <c r="BZ58" s="194"/>
      <c r="CA58" s="194"/>
      <c r="CB58" s="194"/>
      <c r="CC58" s="194"/>
      <c r="CD58" s="194"/>
      <c r="CE58" s="194"/>
      <c r="CF58" s="194"/>
      <c r="CG58" s="194"/>
      <c r="CH58" s="194"/>
      <c r="CI58" s="194"/>
      <c r="CJ58" s="194"/>
      <c r="CK58" s="194"/>
      <c r="CL58" s="194"/>
      <c r="CM58" s="194"/>
      <c r="CN58" s="194"/>
      <c r="CO58" s="194"/>
      <c r="CP58" s="194"/>
      <c r="CQ58" s="194"/>
      <c r="CR58" s="194"/>
      <c r="CS58" s="194"/>
      <c r="CT58" s="194"/>
      <c r="CU58" s="194"/>
      <c r="CV58" s="194"/>
      <c r="CW58" s="194"/>
      <c r="CX58" s="194"/>
      <c r="CY58" s="194"/>
      <c r="CZ58" s="194"/>
      <c r="DA58" s="194"/>
      <c r="DB58" s="194"/>
      <c r="DC58" s="194"/>
      <c r="DD58" s="194"/>
      <c r="DE58" s="194"/>
      <c r="DF58" s="194"/>
      <c r="DG58" s="194"/>
      <c r="DH58" s="194"/>
      <c r="DI58" s="194"/>
      <c r="DJ58" s="194"/>
      <c r="DK58" s="194"/>
      <c r="DL58" s="194"/>
      <c r="DM58" s="194"/>
      <c r="DN58" s="194"/>
      <c r="DO58" s="194"/>
      <c r="DP58" s="194"/>
      <c r="DQ58" s="194"/>
      <c r="DR58" s="194"/>
      <c r="DS58" s="194"/>
      <c r="DT58" s="194"/>
      <c r="DU58" s="194"/>
      <c r="DV58" s="194"/>
      <c r="DW58" s="194"/>
      <c r="DX58" s="194"/>
      <c r="DY58" s="194"/>
      <c r="DZ58" s="194"/>
      <c r="EA58" s="194"/>
      <c r="EB58" s="194"/>
      <c r="EC58" s="194"/>
      <c r="ED58" s="194"/>
      <c r="EE58" s="194"/>
      <c r="EF58" s="194"/>
      <c r="EG58" s="194"/>
      <c r="EH58" s="194"/>
      <c r="EI58" s="194"/>
      <c r="EJ58" s="194"/>
      <c r="EK58" s="194"/>
      <c r="EL58" s="194"/>
      <c r="EM58" s="194"/>
      <c r="EN58" s="194"/>
      <c r="EO58" s="194"/>
      <c r="EP58" s="194"/>
      <c r="EQ58" s="194"/>
      <c r="ER58" s="194"/>
      <c r="ES58" s="194"/>
      <c r="ET58" s="194"/>
      <c r="EU58" s="194"/>
      <c r="EV58" s="194"/>
      <c r="EW58" s="194"/>
      <c r="EX58" s="194"/>
      <c r="EY58" s="194"/>
      <c r="EZ58" s="194"/>
      <c r="FA58" s="194"/>
      <c r="FB58" s="194"/>
      <c r="FC58" s="194"/>
      <c r="FD58" s="194"/>
      <c r="FE58" s="194"/>
      <c r="FF58" s="194"/>
      <c r="FG58" s="194"/>
      <c r="FH58" s="194"/>
      <c r="FI58" s="194"/>
      <c r="FJ58" s="194"/>
      <c r="FK58" s="194"/>
      <c r="FL58" s="194"/>
      <c r="FM58" s="194"/>
      <c r="FN58" s="194"/>
      <c r="FO58" s="194"/>
      <c r="FP58" s="194"/>
      <c r="FQ58" s="194"/>
      <c r="FR58" s="194"/>
      <c r="FS58" s="194"/>
      <c r="FT58" s="194"/>
      <c r="FU58" s="194"/>
      <c r="FV58" s="194"/>
      <c r="FW58" s="194"/>
      <c r="FX58" s="194"/>
      <c r="FY58" s="194"/>
      <c r="FZ58" s="194"/>
      <c r="GA58" s="194"/>
      <c r="GB58" s="194"/>
      <c r="GC58" s="194"/>
      <c r="GD58" s="194"/>
      <c r="GE58" s="194"/>
      <c r="GF58" s="194"/>
      <c r="GG58" s="194"/>
      <c r="GH58" s="194"/>
      <c r="GI58" s="194"/>
      <c r="GJ58" s="194"/>
      <c r="GK58" s="194"/>
      <c r="GL58" s="194"/>
      <c r="GM58" s="194"/>
      <c r="GN58" s="194"/>
      <c r="GO58" s="194"/>
      <c r="GP58" s="194"/>
      <c r="GQ58" s="194"/>
      <c r="GR58" s="194"/>
      <c r="GS58" s="194"/>
      <c r="GT58" s="194"/>
      <c r="GU58" s="194"/>
      <c r="GV58" s="194"/>
      <c r="GW58" s="194"/>
      <c r="GX58" s="194"/>
      <c r="GY58" s="194"/>
      <c r="GZ58" s="194"/>
      <c r="HA58" s="194"/>
      <c r="HB58" s="194"/>
      <c r="HC58" s="194"/>
      <c r="HD58" s="194"/>
      <c r="HE58" s="194"/>
      <c r="HF58" s="194"/>
      <c r="HG58" s="194"/>
      <c r="HH58" s="194"/>
      <c r="HI58" s="194"/>
      <c r="HJ58" s="194"/>
      <c r="HK58" s="194"/>
      <c r="HL58" s="194"/>
      <c r="HM58" s="194"/>
      <c r="HN58" s="194"/>
      <c r="HO58" s="194"/>
      <c r="HP58" s="194"/>
      <c r="HQ58" s="194"/>
      <c r="HR58" s="194"/>
      <c r="HS58" s="194"/>
      <c r="HT58" s="194"/>
      <c r="HU58" s="194"/>
      <c r="HV58" s="194"/>
      <c r="HW58" s="194"/>
      <c r="HX58" s="194"/>
      <c r="HY58" s="194"/>
      <c r="HZ58" s="194"/>
      <c r="IA58" s="194"/>
      <c r="IB58" s="194"/>
      <c r="IC58" s="194"/>
      <c r="ID58" s="194"/>
      <c r="IE58" s="194"/>
      <c r="IF58" s="194"/>
      <c r="IG58" s="194"/>
      <c r="IH58" s="194"/>
      <c r="II58" s="194"/>
      <c r="IJ58" s="194"/>
      <c r="IK58" s="194"/>
      <c r="IL58" s="194"/>
      <c r="IM58" s="194"/>
      <c r="IN58" s="194"/>
      <c r="IO58" s="194"/>
      <c r="IP58" s="194"/>
      <c r="IQ58" s="194"/>
      <c r="IR58" s="194"/>
      <c r="IS58" s="194"/>
      <c r="IT58" s="194"/>
      <c r="IU58" s="194"/>
      <c r="IV58" s="194"/>
      <c r="IW58" s="194"/>
    </row>
    <row r="59" spans="1:257" ht="13.5" thickBot="1" x14ac:dyDescent="0.25">
      <c r="B59" s="187"/>
      <c r="C59" s="179" t="s">
        <v>10</v>
      </c>
      <c r="F59" s="43" t="s">
        <v>9</v>
      </c>
      <c r="I59" s="366"/>
      <c r="K59" s="317"/>
      <c r="L59" s="324"/>
      <c r="M59" s="324"/>
      <c r="N59" s="297"/>
      <c r="O59" s="297"/>
      <c r="P59" s="297"/>
      <c r="Q59" s="297"/>
      <c r="R59" s="297"/>
      <c r="S59" s="297"/>
      <c r="T59" s="297"/>
      <c r="U59" s="297"/>
      <c r="V59" s="297"/>
      <c r="W59" s="297"/>
      <c r="X59" s="297"/>
      <c r="Y59" s="297"/>
    </row>
    <row r="60" spans="1:257" ht="13.5" thickBot="1" x14ac:dyDescent="0.25">
      <c r="B60" s="179"/>
      <c r="C60" s="186"/>
      <c r="H60" s="186" t="s">
        <v>163</v>
      </c>
      <c r="I60" s="365">
        <f>SUM(I53:I59)</f>
        <v>120000</v>
      </c>
      <c r="J60" s="315"/>
      <c r="K60" s="317"/>
      <c r="L60" s="324"/>
      <c r="M60" s="324"/>
      <c r="N60" s="297"/>
      <c r="O60" s="297"/>
      <c r="P60" s="297"/>
      <c r="Q60" s="297"/>
      <c r="R60" s="297"/>
      <c r="S60" s="297"/>
      <c r="T60" s="297"/>
      <c r="U60" s="297"/>
      <c r="V60" s="297"/>
      <c r="W60" s="297"/>
      <c r="X60" s="297"/>
      <c r="Y60" s="297"/>
    </row>
    <row r="61" spans="1:257" ht="13.5" thickBot="1" x14ac:dyDescent="0.25">
      <c r="B61" s="428" t="s">
        <v>159</v>
      </c>
      <c r="C61" s="436"/>
      <c r="D61" s="436"/>
      <c r="E61" s="436"/>
      <c r="F61" s="436"/>
      <c r="G61" s="436"/>
      <c r="H61" s="436"/>
      <c r="I61" s="436"/>
      <c r="J61" s="436"/>
      <c r="K61" s="437"/>
      <c r="L61" s="324"/>
      <c r="M61" s="324"/>
      <c r="N61" s="297"/>
      <c r="O61" s="297"/>
      <c r="P61" s="297"/>
      <c r="Q61" s="297"/>
      <c r="R61" s="297"/>
      <c r="S61" s="297"/>
      <c r="T61" s="297"/>
      <c r="U61" s="297"/>
      <c r="V61" s="297"/>
      <c r="W61" s="297"/>
      <c r="X61" s="297"/>
      <c r="Y61" s="297"/>
    </row>
    <row r="62" spans="1:257" ht="12.75" x14ac:dyDescent="0.2">
      <c r="A62" s="45"/>
      <c r="B62" s="187"/>
      <c r="C62" s="176" t="s">
        <v>196</v>
      </c>
      <c r="D62" s="45"/>
      <c r="E62" s="45"/>
      <c r="F62" s="45"/>
      <c r="G62" s="45"/>
      <c r="I62" s="372">
        <v>125913.52</v>
      </c>
      <c r="J62" s="181"/>
      <c r="K62" s="320"/>
      <c r="L62" s="324"/>
      <c r="M62" s="324"/>
      <c r="N62" s="298"/>
      <c r="O62" s="298"/>
      <c r="P62" s="298"/>
      <c r="Q62" s="298"/>
      <c r="R62" s="298"/>
      <c r="S62" s="298"/>
      <c r="T62" s="298"/>
      <c r="U62" s="298"/>
      <c r="V62" s="298"/>
      <c r="W62" s="298"/>
      <c r="X62" s="298"/>
      <c r="Y62" s="298"/>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c r="DH62" s="45"/>
      <c r="DI62" s="45"/>
      <c r="DJ62" s="45"/>
      <c r="DK62" s="45"/>
      <c r="DL62" s="45"/>
      <c r="DM62" s="45"/>
      <c r="DN62" s="45"/>
      <c r="DO62" s="45"/>
      <c r="DP62" s="45"/>
      <c r="DQ62" s="45"/>
      <c r="DR62" s="45"/>
      <c r="DS62" s="45"/>
      <c r="DT62" s="45"/>
      <c r="DU62" s="45"/>
      <c r="DV62" s="45"/>
      <c r="DW62" s="45"/>
      <c r="DX62" s="45"/>
      <c r="DY62" s="45"/>
      <c r="DZ62" s="45"/>
      <c r="EA62" s="45"/>
      <c r="EB62" s="45"/>
      <c r="EC62" s="45"/>
      <c r="ED62" s="45"/>
      <c r="EE62" s="45"/>
      <c r="EF62" s="45"/>
      <c r="EG62" s="45"/>
      <c r="EH62" s="45"/>
      <c r="EI62" s="45"/>
      <c r="EJ62" s="45"/>
      <c r="EK62" s="45"/>
      <c r="EL62" s="45"/>
      <c r="EM62" s="45"/>
      <c r="EN62" s="45"/>
      <c r="EO62" s="45"/>
      <c r="EP62" s="45"/>
      <c r="EQ62" s="45"/>
      <c r="ER62" s="45"/>
      <c r="ES62" s="45"/>
      <c r="ET62" s="45"/>
      <c r="EU62" s="45"/>
      <c r="EV62" s="45"/>
      <c r="EW62" s="45"/>
      <c r="EX62" s="45"/>
      <c r="EY62" s="45"/>
      <c r="EZ62" s="45"/>
      <c r="FA62" s="45"/>
      <c r="FB62" s="45"/>
      <c r="FC62" s="45"/>
      <c r="FD62" s="45"/>
      <c r="FE62" s="45"/>
      <c r="FF62" s="45"/>
      <c r="FG62" s="45"/>
      <c r="FH62" s="45"/>
      <c r="FI62" s="45"/>
      <c r="FJ62" s="45"/>
      <c r="FK62" s="45"/>
      <c r="FL62" s="45"/>
      <c r="FM62" s="45"/>
      <c r="FN62" s="45"/>
      <c r="FO62" s="45"/>
      <c r="FP62" s="45"/>
      <c r="FQ62" s="45"/>
      <c r="FR62" s="45"/>
      <c r="FS62" s="45"/>
      <c r="FT62" s="45"/>
      <c r="FU62" s="45"/>
      <c r="FV62" s="45"/>
      <c r="FW62" s="45"/>
      <c r="FX62" s="45"/>
      <c r="FY62" s="45"/>
      <c r="FZ62" s="45"/>
      <c r="GA62" s="45"/>
      <c r="GB62" s="45"/>
      <c r="GC62" s="45"/>
      <c r="GD62" s="45"/>
      <c r="GE62" s="45"/>
      <c r="GF62" s="45"/>
      <c r="GG62" s="45"/>
      <c r="GH62" s="45"/>
      <c r="GI62" s="45"/>
      <c r="GJ62" s="45"/>
      <c r="GK62" s="45"/>
      <c r="GL62" s="45"/>
      <c r="GM62" s="45"/>
      <c r="GN62" s="45"/>
      <c r="GO62" s="45"/>
      <c r="GP62" s="45"/>
      <c r="GQ62" s="45"/>
      <c r="GR62" s="45"/>
      <c r="GS62" s="45"/>
      <c r="GT62" s="45"/>
      <c r="GU62" s="45"/>
      <c r="GV62" s="45"/>
      <c r="GW62" s="45"/>
      <c r="GX62" s="45"/>
      <c r="GY62" s="45"/>
      <c r="GZ62" s="45"/>
      <c r="HA62" s="45"/>
      <c r="HB62" s="45"/>
      <c r="HC62" s="45"/>
      <c r="HD62" s="45"/>
      <c r="HE62" s="45"/>
      <c r="HF62" s="45"/>
      <c r="HG62" s="45"/>
      <c r="HH62" s="45"/>
      <c r="HI62" s="45"/>
      <c r="HJ62" s="45"/>
      <c r="HK62" s="45"/>
      <c r="HL62" s="45"/>
      <c r="HM62" s="45"/>
      <c r="HN62" s="45"/>
      <c r="HO62" s="45"/>
      <c r="HP62" s="45"/>
      <c r="HQ62" s="45"/>
      <c r="HR62" s="45"/>
      <c r="HS62" s="45"/>
      <c r="HT62" s="45"/>
      <c r="HU62" s="45"/>
      <c r="HV62" s="45"/>
      <c r="HW62" s="45"/>
      <c r="HX62" s="45"/>
      <c r="HY62" s="45"/>
      <c r="HZ62" s="45"/>
      <c r="IA62" s="45"/>
      <c r="IB62" s="45"/>
      <c r="IC62" s="45"/>
      <c r="ID62" s="45"/>
      <c r="IE62" s="45"/>
      <c r="IF62" s="45"/>
      <c r="IG62" s="45"/>
      <c r="IH62" s="45"/>
      <c r="II62" s="45"/>
      <c r="IJ62" s="45"/>
      <c r="IK62" s="45"/>
      <c r="IL62" s="45"/>
      <c r="IM62" s="45"/>
      <c r="IN62" s="45"/>
      <c r="IO62" s="45"/>
      <c r="IP62" s="45"/>
      <c r="IQ62" s="45"/>
      <c r="IR62" s="45"/>
      <c r="IS62" s="45"/>
      <c r="IT62" s="45"/>
      <c r="IU62" s="45"/>
      <c r="IV62" s="45"/>
      <c r="IW62" s="45"/>
    </row>
    <row r="63" spans="1:257" ht="12.75" x14ac:dyDescent="0.2">
      <c r="A63" s="45"/>
      <c r="B63" s="187"/>
      <c r="C63" s="176"/>
      <c r="D63" s="45" t="s">
        <v>197</v>
      </c>
      <c r="E63" s="45"/>
      <c r="F63" s="45"/>
      <c r="G63" s="45"/>
      <c r="I63" s="366">
        <f>3850.81+366.52+631.12+14615+44670+42597.63</f>
        <v>106731.07999999999</v>
      </c>
      <c r="J63" s="181"/>
      <c r="K63" s="320"/>
      <c r="L63" s="324"/>
      <c r="M63" s="324"/>
      <c r="N63" s="298"/>
      <c r="O63" s="298"/>
      <c r="P63" s="298"/>
      <c r="Q63" s="298"/>
      <c r="R63" s="298"/>
      <c r="S63" s="298"/>
      <c r="T63" s="298"/>
      <c r="U63" s="298"/>
      <c r="V63" s="298"/>
      <c r="W63" s="298"/>
      <c r="X63" s="298"/>
      <c r="Y63" s="298"/>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c r="BQ63" s="45"/>
      <c r="BR63" s="45"/>
      <c r="BS63" s="45"/>
      <c r="BT63" s="45"/>
      <c r="BU63" s="45"/>
      <c r="BV63" s="45"/>
      <c r="BW63" s="45"/>
      <c r="BX63" s="45"/>
      <c r="BY63" s="45"/>
      <c r="BZ63" s="45"/>
      <c r="CA63" s="45"/>
      <c r="CB63" s="45"/>
      <c r="CC63" s="45"/>
      <c r="CD63" s="45"/>
      <c r="CE63" s="45"/>
      <c r="CF63" s="45"/>
      <c r="CG63" s="45"/>
      <c r="CH63" s="45"/>
      <c r="CI63" s="45"/>
      <c r="CJ63" s="45"/>
      <c r="CK63" s="45"/>
      <c r="CL63" s="45"/>
      <c r="CM63" s="45"/>
      <c r="CN63" s="45"/>
      <c r="CO63" s="45"/>
      <c r="CP63" s="45"/>
      <c r="CQ63" s="45"/>
      <c r="CR63" s="45"/>
      <c r="CS63" s="45"/>
      <c r="CT63" s="45"/>
      <c r="CU63" s="45"/>
      <c r="CV63" s="45"/>
      <c r="CW63" s="45"/>
      <c r="CX63" s="45"/>
      <c r="CY63" s="45"/>
      <c r="CZ63" s="45"/>
      <c r="DA63" s="45"/>
      <c r="DB63" s="45"/>
      <c r="DC63" s="45"/>
      <c r="DD63" s="45"/>
      <c r="DE63" s="45"/>
      <c r="DF63" s="45"/>
      <c r="DG63" s="45"/>
      <c r="DH63" s="45"/>
      <c r="DI63" s="45"/>
      <c r="DJ63" s="45"/>
      <c r="DK63" s="45"/>
      <c r="DL63" s="45"/>
      <c r="DM63" s="45"/>
      <c r="DN63" s="45"/>
      <c r="DO63" s="45"/>
      <c r="DP63" s="45"/>
      <c r="DQ63" s="45"/>
      <c r="DR63" s="45"/>
      <c r="DS63" s="45"/>
      <c r="DT63" s="45"/>
      <c r="DU63" s="45"/>
      <c r="DV63" s="45"/>
      <c r="DW63" s="45"/>
      <c r="DX63" s="45"/>
      <c r="DY63" s="45"/>
      <c r="DZ63" s="45"/>
      <c r="EA63" s="45"/>
      <c r="EB63" s="45"/>
      <c r="EC63" s="45"/>
      <c r="ED63" s="45"/>
      <c r="EE63" s="45"/>
      <c r="EF63" s="45"/>
      <c r="EG63" s="45"/>
      <c r="EH63" s="45"/>
      <c r="EI63" s="45"/>
      <c r="EJ63" s="45"/>
      <c r="EK63" s="45"/>
      <c r="EL63" s="45"/>
      <c r="EM63" s="45"/>
      <c r="EN63" s="45"/>
      <c r="EO63" s="45"/>
      <c r="EP63" s="45"/>
      <c r="EQ63" s="45"/>
      <c r="ER63" s="45"/>
      <c r="ES63" s="45"/>
      <c r="ET63" s="45"/>
      <c r="EU63" s="45"/>
      <c r="EV63" s="45"/>
      <c r="EW63" s="45"/>
      <c r="EX63" s="45"/>
      <c r="EY63" s="45"/>
      <c r="EZ63" s="45"/>
      <c r="FA63" s="45"/>
      <c r="FB63" s="45"/>
      <c r="FC63" s="45"/>
      <c r="FD63" s="45"/>
      <c r="FE63" s="45"/>
      <c r="FF63" s="45"/>
      <c r="FG63" s="45"/>
      <c r="FH63" s="45"/>
      <c r="FI63" s="45"/>
      <c r="FJ63" s="45"/>
      <c r="FK63" s="45"/>
      <c r="FL63" s="45"/>
      <c r="FM63" s="45"/>
      <c r="FN63" s="45"/>
      <c r="FO63" s="45"/>
      <c r="FP63" s="45"/>
      <c r="FQ63" s="45"/>
      <c r="FR63" s="45"/>
      <c r="FS63" s="45"/>
      <c r="FT63" s="45"/>
      <c r="FU63" s="45"/>
      <c r="FV63" s="45"/>
      <c r="FW63" s="45"/>
      <c r="FX63" s="45"/>
      <c r="FY63" s="45"/>
      <c r="FZ63" s="45"/>
      <c r="GA63" s="45"/>
      <c r="GB63" s="45"/>
      <c r="GC63" s="45"/>
      <c r="GD63" s="45"/>
      <c r="GE63" s="45"/>
      <c r="GF63" s="45"/>
      <c r="GG63" s="45"/>
      <c r="GH63" s="45"/>
      <c r="GI63" s="45"/>
      <c r="GJ63" s="45"/>
      <c r="GK63" s="45"/>
      <c r="GL63" s="45"/>
      <c r="GM63" s="45"/>
      <c r="GN63" s="45"/>
      <c r="GO63" s="45"/>
      <c r="GP63" s="45"/>
      <c r="GQ63" s="45"/>
      <c r="GR63" s="45"/>
      <c r="GS63" s="45"/>
      <c r="GT63" s="45"/>
      <c r="GU63" s="45"/>
      <c r="GV63" s="45"/>
      <c r="GW63" s="45"/>
      <c r="GX63" s="45"/>
      <c r="GY63" s="45"/>
      <c r="GZ63" s="45"/>
      <c r="HA63" s="45"/>
      <c r="HB63" s="45"/>
      <c r="HC63" s="45"/>
      <c r="HD63" s="45"/>
      <c r="HE63" s="45"/>
      <c r="HF63" s="45"/>
      <c r="HG63" s="45"/>
      <c r="HH63" s="45"/>
      <c r="HI63" s="45"/>
      <c r="HJ63" s="45"/>
      <c r="HK63" s="45"/>
      <c r="HL63" s="45"/>
      <c r="HM63" s="45"/>
      <c r="HN63" s="45"/>
      <c r="HO63" s="45"/>
      <c r="HP63" s="45"/>
      <c r="HQ63" s="45"/>
      <c r="HR63" s="45"/>
      <c r="HS63" s="45"/>
      <c r="HT63" s="45"/>
      <c r="HU63" s="45"/>
      <c r="HV63" s="45"/>
      <c r="HW63" s="45"/>
      <c r="HX63" s="45"/>
      <c r="HY63" s="45"/>
      <c r="HZ63" s="45"/>
      <c r="IA63" s="45"/>
      <c r="IB63" s="45"/>
      <c r="IC63" s="45"/>
      <c r="ID63" s="45"/>
      <c r="IE63" s="45"/>
      <c r="IF63" s="45"/>
      <c r="IG63" s="45"/>
      <c r="IH63" s="45"/>
      <c r="II63" s="45"/>
      <c r="IJ63" s="45"/>
      <c r="IK63" s="45"/>
      <c r="IL63" s="45"/>
      <c r="IM63" s="45"/>
      <c r="IN63" s="45"/>
      <c r="IO63" s="45"/>
      <c r="IP63" s="45"/>
      <c r="IQ63" s="45"/>
      <c r="IR63" s="45"/>
      <c r="IS63" s="45"/>
      <c r="IT63" s="45"/>
      <c r="IU63" s="45"/>
      <c r="IV63" s="45"/>
      <c r="IW63" s="45"/>
    </row>
    <row r="64" spans="1:257" ht="12.75" x14ac:dyDescent="0.2">
      <c r="A64" s="45"/>
      <c r="B64" s="187"/>
      <c r="C64" s="176" t="s">
        <v>214</v>
      </c>
      <c r="D64" s="45" t="s">
        <v>215</v>
      </c>
      <c r="E64" s="45"/>
      <c r="F64" s="45"/>
      <c r="G64" s="45"/>
      <c r="I64" s="366">
        <v>2200</v>
      </c>
      <c r="J64" s="181"/>
      <c r="K64" s="320"/>
      <c r="L64" s="324"/>
      <c r="M64" s="324"/>
      <c r="N64" s="298"/>
      <c r="O64" s="298"/>
      <c r="P64" s="298"/>
      <c r="Q64" s="298"/>
      <c r="R64" s="298"/>
      <c r="S64" s="298"/>
      <c r="T64" s="298"/>
      <c r="U64" s="298"/>
      <c r="V64" s="298"/>
      <c r="W64" s="298"/>
      <c r="X64" s="298"/>
      <c r="Y64" s="298"/>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45"/>
      <c r="BN64" s="45"/>
      <c r="BO64" s="45"/>
      <c r="BP64" s="45"/>
      <c r="BQ64" s="45"/>
      <c r="BR64" s="45"/>
      <c r="BS64" s="45"/>
      <c r="BT64" s="45"/>
      <c r="BU64" s="45"/>
      <c r="BV64" s="45"/>
      <c r="BW64" s="45"/>
      <c r="BX64" s="45"/>
      <c r="BY64" s="45"/>
      <c r="BZ64" s="45"/>
      <c r="CA64" s="45"/>
      <c r="CB64" s="45"/>
      <c r="CC64" s="45"/>
      <c r="CD64" s="45"/>
      <c r="CE64" s="45"/>
      <c r="CF64" s="45"/>
      <c r="CG64" s="45"/>
      <c r="CH64" s="45"/>
      <c r="CI64" s="45"/>
      <c r="CJ64" s="45"/>
      <c r="CK64" s="45"/>
      <c r="CL64" s="45"/>
      <c r="CM64" s="45"/>
      <c r="CN64" s="45"/>
      <c r="CO64" s="45"/>
      <c r="CP64" s="45"/>
      <c r="CQ64" s="45"/>
      <c r="CR64" s="45"/>
      <c r="CS64" s="45"/>
      <c r="CT64" s="45"/>
      <c r="CU64" s="45"/>
      <c r="CV64" s="45"/>
      <c r="CW64" s="45"/>
      <c r="CX64" s="45"/>
      <c r="CY64" s="45"/>
      <c r="CZ64" s="45"/>
      <c r="DA64" s="45"/>
      <c r="DB64" s="45"/>
      <c r="DC64" s="45"/>
      <c r="DD64" s="45"/>
      <c r="DE64" s="45"/>
      <c r="DF64" s="45"/>
      <c r="DG64" s="45"/>
      <c r="DH64" s="45"/>
      <c r="DI64" s="45"/>
      <c r="DJ64" s="45"/>
      <c r="DK64" s="45"/>
      <c r="DL64" s="45"/>
      <c r="DM64" s="45"/>
      <c r="DN64" s="45"/>
      <c r="DO64" s="45"/>
      <c r="DP64" s="45"/>
      <c r="DQ64" s="45"/>
      <c r="DR64" s="45"/>
      <c r="DS64" s="45"/>
      <c r="DT64" s="45"/>
      <c r="DU64" s="45"/>
      <c r="DV64" s="45"/>
      <c r="DW64" s="45"/>
      <c r="DX64" s="45"/>
      <c r="DY64" s="45"/>
      <c r="DZ64" s="45"/>
      <c r="EA64" s="45"/>
      <c r="EB64" s="45"/>
      <c r="EC64" s="45"/>
      <c r="ED64" s="45"/>
      <c r="EE64" s="45"/>
      <c r="EF64" s="45"/>
      <c r="EG64" s="45"/>
      <c r="EH64" s="45"/>
      <c r="EI64" s="45"/>
      <c r="EJ64" s="45"/>
      <c r="EK64" s="45"/>
      <c r="EL64" s="45"/>
      <c r="EM64" s="45"/>
      <c r="EN64" s="45"/>
      <c r="EO64" s="45"/>
      <c r="EP64" s="45"/>
      <c r="EQ64" s="45"/>
      <c r="ER64" s="45"/>
      <c r="ES64" s="45"/>
      <c r="ET64" s="45"/>
      <c r="EU64" s="45"/>
      <c r="EV64" s="45"/>
      <c r="EW64" s="45"/>
      <c r="EX64" s="45"/>
      <c r="EY64" s="45"/>
      <c r="EZ64" s="45"/>
      <c r="FA64" s="45"/>
      <c r="FB64" s="45"/>
      <c r="FC64" s="45"/>
      <c r="FD64" s="45"/>
      <c r="FE64" s="45"/>
      <c r="FF64" s="45"/>
      <c r="FG64" s="45"/>
      <c r="FH64" s="45"/>
      <c r="FI64" s="45"/>
      <c r="FJ64" s="45"/>
      <c r="FK64" s="45"/>
      <c r="FL64" s="45"/>
      <c r="FM64" s="45"/>
      <c r="FN64" s="45"/>
      <c r="FO64" s="45"/>
      <c r="FP64" s="45"/>
      <c r="FQ64" s="45"/>
      <c r="FR64" s="45"/>
      <c r="FS64" s="45"/>
      <c r="FT64" s="45"/>
      <c r="FU64" s="45"/>
      <c r="FV64" s="45"/>
      <c r="FW64" s="45"/>
      <c r="FX64" s="45"/>
      <c r="FY64" s="45"/>
      <c r="FZ64" s="45"/>
      <c r="GA64" s="45"/>
      <c r="GB64" s="45"/>
      <c r="GC64" s="45"/>
      <c r="GD64" s="45"/>
      <c r="GE64" s="45"/>
      <c r="GF64" s="45"/>
      <c r="GG64" s="45"/>
      <c r="GH64" s="45"/>
      <c r="GI64" s="45"/>
      <c r="GJ64" s="45"/>
      <c r="GK64" s="45"/>
      <c r="GL64" s="45"/>
      <c r="GM64" s="45"/>
      <c r="GN64" s="45"/>
      <c r="GO64" s="45"/>
      <c r="GP64" s="45"/>
      <c r="GQ64" s="45"/>
      <c r="GR64" s="45"/>
      <c r="GS64" s="45"/>
      <c r="GT64" s="45"/>
      <c r="GU64" s="45"/>
      <c r="GV64" s="45"/>
      <c r="GW64" s="45"/>
      <c r="GX64" s="45"/>
      <c r="GY64" s="45"/>
      <c r="GZ64" s="45"/>
      <c r="HA64" s="45"/>
      <c r="HB64" s="45"/>
      <c r="HC64" s="45"/>
      <c r="HD64" s="45"/>
      <c r="HE64" s="45"/>
      <c r="HF64" s="45"/>
      <c r="HG64" s="45"/>
      <c r="HH64" s="45"/>
      <c r="HI64" s="45"/>
      <c r="HJ64" s="45"/>
      <c r="HK64" s="45"/>
      <c r="HL64" s="45"/>
      <c r="HM64" s="45"/>
      <c r="HN64" s="45"/>
      <c r="HO64" s="45"/>
      <c r="HP64" s="45"/>
      <c r="HQ64" s="45"/>
      <c r="HR64" s="45"/>
      <c r="HS64" s="45"/>
      <c r="HT64" s="45"/>
      <c r="HU64" s="45"/>
      <c r="HV64" s="45"/>
      <c r="HW64" s="45"/>
      <c r="HX64" s="45"/>
      <c r="HY64" s="45"/>
      <c r="HZ64" s="45"/>
      <c r="IA64" s="45"/>
      <c r="IB64" s="45"/>
      <c r="IC64" s="45"/>
      <c r="ID64" s="45"/>
      <c r="IE64" s="45"/>
      <c r="IF64" s="45"/>
      <c r="IG64" s="45"/>
      <c r="IH64" s="45"/>
      <c r="II64" s="45"/>
      <c r="IJ64" s="45"/>
      <c r="IK64" s="45"/>
      <c r="IL64" s="45"/>
      <c r="IM64" s="45"/>
      <c r="IN64" s="45"/>
      <c r="IO64" s="45"/>
      <c r="IP64" s="45"/>
      <c r="IQ64" s="45"/>
      <c r="IR64" s="45"/>
      <c r="IS64" s="45"/>
      <c r="IT64" s="45"/>
      <c r="IU64" s="45"/>
      <c r="IV64" s="45"/>
      <c r="IW64" s="45"/>
    </row>
    <row r="65" spans="1:257" ht="12.75" x14ac:dyDescent="0.2">
      <c r="A65" s="45"/>
      <c r="B65" s="187"/>
      <c r="C65" s="176" t="s">
        <v>182</v>
      </c>
      <c r="D65" s="45"/>
      <c r="E65" s="45"/>
      <c r="F65" s="45"/>
      <c r="G65" s="45"/>
      <c r="I65" s="366">
        <v>5000</v>
      </c>
      <c r="J65" s="181"/>
      <c r="K65" s="320"/>
      <c r="L65" s="324"/>
      <c r="M65" s="324"/>
      <c r="N65" s="298"/>
      <c r="O65" s="298"/>
      <c r="P65" s="298"/>
      <c r="Q65" s="298"/>
      <c r="R65" s="298"/>
      <c r="S65" s="298"/>
      <c r="T65" s="298"/>
      <c r="U65" s="298"/>
      <c r="V65" s="298"/>
      <c r="W65" s="298"/>
      <c r="X65" s="298"/>
      <c r="Y65" s="298"/>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P65" s="45"/>
      <c r="BQ65" s="45"/>
      <c r="BR65" s="45"/>
      <c r="BS65" s="45"/>
      <c r="BT65" s="45"/>
      <c r="BU65" s="45"/>
      <c r="BV65" s="45"/>
      <c r="BW65" s="45"/>
      <c r="BX65" s="45"/>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45"/>
      <c r="DB65" s="45"/>
      <c r="DC65" s="45"/>
      <c r="DD65" s="45"/>
      <c r="DE65" s="45"/>
      <c r="DF65" s="45"/>
      <c r="DG65" s="45"/>
      <c r="DH65" s="45"/>
      <c r="DI65" s="45"/>
      <c r="DJ65" s="45"/>
      <c r="DK65" s="45"/>
      <c r="DL65" s="45"/>
      <c r="DM65" s="45"/>
      <c r="DN65" s="45"/>
      <c r="DO65" s="45"/>
      <c r="DP65" s="45"/>
      <c r="DQ65" s="45"/>
      <c r="DR65" s="45"/>
      <c r="DS65" s="45"/>
      <c r="DT65" s="45"/>
      <c r="DU65" s="45"/>
      <c r="DV65" s="45"/>
      <c r="DW65" s="45"/>
      <c r="DX65" s="45"/>
      <c r="DY65" s="45"/>
      <c r="DZ65" s="45"/>
      <c r="EA65" s="45"/>
      <c r="EB65" s="45"/>
      <c r="EC65" s="45"/>
      <c r="ED65" s="45"/>
      <c r="EE65" s="45"/>
      <c r="EF65" s="45"/>
      <c r="EG65" s="45"/>
      <c r="EH65" s="45"/>
      <c r="EI65" s="45"/>
      <c r="EJ65" s="45"/>
      <c r="EK65" s="45"/>
      <c r="EL65" s="45"/>
      <c r="EM65" s="45"/>
      <c r="EN65" s="45"/>
      <c r="EO65" s="45"/>
      <c r="EP65" s="45"/>
      <c r="EQ65" s="45"/>
      <c r="ER65" s="45"/>
      <c r="ES65" s="45"/>
      <c r="ET65" s="45"/>
      <c r="EU65" s="45"/>
      <c r="EV65" s="45"/>
      <c r="EW65" s="45"/>
      <c r="EX65" s="45"/>
      <c r="EY65" s="45"/>
      <c r="EZ65" s="45"/>
      <c r="FA65" s="45"/>
      <c r="FB65" s="45"/>
      <c r="FC65" s="45"/>
      <c r="FD65" s="45"/>
      <c r="FE65" s="45"/>
      <c r="FF65" s="45"/>
      <c r="FG65" s="45"/>
      <c r="FH65" s="45"/>
      <c r="FI65" s="45"/>
      <c r="FJ65" s="45"/>
      <c r="FK65" s="45"/>
      <c r="FL65" s="45"/>
      <c r="FM65" s="45"/>
      <c r="FN65" s="45"/>
      <c r="FO65" s="45"/>
      <c r="FP65" s="45"/>
      <c r="FQ65" s="45"/>
      <c r="FR65" s="45"/>
      <c r="FS65" s="45"/>
      <c r="FT65" s="45"/>
      <c r="FU65" s="45"/>
      <c r="FV65" s="45"/>
      <c r="FW65" s="45"/>
      <c r="FX65" s="45"/>
      <c r="FY65" s="45"/>
      <c r="FZ65" s="45"/>
      <c r="GA65" s="45"/>
      <c r="GB65" s="45"/>
      <c r="GC65" s="45"/>
      <c r="GD65" s="45"/>
      <c r="GE65" s="45"/>
      <c r="GF65" s="45"/>
      <c r="GG65" s="45"/>
      <c r="GH65" s="45"/>
      <c r="GI65" s="45"/>
      <c r="GJ65" s="45"/>
      <c r="GK65" s="45"/>
      <c r="GL65" s="45"/>
      <c r="GM65" s="45"/>
      <c r="GN65" s="45"/>
      <c r="GO65" s="45"/>
      <c r="GP65" s="45"/>
      <c r="GQ65" s="45"/>
      <c r="GR65" s="45"/>
      <c r="GS65" s="45"/>
      <c r="GT65" s="45"/>
      <c r="GU65" s="45"/>
      <c r="GV65" s="45"/>
      <c r="GW65" s="45"/>
      <c r="GX65" s="45"/>
      <c r="GY65" s="45"/>
      <c r="GZ65" s="45"/>
      <c r="HA65" s="45"/>
      <c r="HB65" s="45"/>
      <c r="HC65" s="45"/>
      <c r="HD65" s="45"/>
      <c r="HE65" s="45"/>
      <c r="HF65" s="45"/>
      <c r="HG65" s="45"/>
      <c r="HH65" s="45"/>
      <c r="HI65" s="45"/>
      <c r="HJ65" s="45"/>
      <c r="HK65" s="45"/>
      <c r="HL65" s="45"/>
      <c r="HM65" s="45"/>
      <c r="HN65" s="45"/>
      <c r="HO65" s="45"/>
      <c r="HP65" s="45"/>
      <c r="HQ65" s="45"/>
      <c r="HR65" s="45"/>
      <c r="HS65" s="45"/>
      <c r="HT65" s="45"/>
      <c r="HU65" s="45"/>
      <c r="HV65" s="45"/>
      <c r="HW65" s="45"/>
      <c r="HX65" s="45"/>
      <c r="HY65" s="45"/>
      <c r="HZ65" s="45"/>
      <c r="IA65" s="45"/>
      <c r="IB65" s="45"/>
      <c r="IC65" s="45"/>
      <c r="ID65" s="45"/>
      <c r="IE65" s="45"/>
      <c r="IF65" s="45"/>
      <c r="IG65" s="45"/>
      <c r="IH65" s="45"/>
      <c r="II65" s="45"/>
      <c r="IJ65" s="45"/>
      <c r="IK65" s="45"/>
      <c r="IL65" s="45"/>
      <c r="IM65" s="45"/>
      <c r="IN65" s="45"/>
      <c r="IO65" s="45"/>
      <c r="IP65" s="45"/>
      <c r="IQ65" s="45"/>
      <c r="IR65" s="45"/>
      <c r="IS65" s="45"/>
      <c r="IT65" s="45"/>
      <c r="IU65" s="45"/>
      <c r="IV65" s="45"/>
      <c r="IW65" s="45"/>
    </row>
    <row r="66" spans="1:257" ht="13.5" thickBot="1" x14ac:dyDescent="0.25">
      <c r="A66" s="45"/>
      <c r="B66" s="187"/>
      <c r="C66" s="176" t="s">
        <v>216</v>
      </c>
      <c r="D66" s="45"/>
      <c r="E66" s="45"/>
      <c r="F66" s="45"/>
      <c r="G66" s="45"/>
      <c r="I66" s="366">
        <f>4270+5383.91</f>
        <v>9653.91</v>
      </c>
      <c r="J66" s="181"/>
      <c r="K66" s="320"/>
      <c r="L66" s="324"/>
      <c r="M66" s="324"/>
      <c r="N66" s="298"/>
      <c r="O66" s="298"/>
      <c r="P66" s="298"/>
      <c r="Q66" s="298"/>
      <c r="R66" s="298"/>
      <c r="S66" s="298"/>
      <c r="T66" s="298"/>
      <c r="U66" s="298"/>
      <c r="V66" s="298"/>
      <c r="W66" s="298"/>
      <c r="X66" s="298"/>
      <c r="Y66" s="298"/>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5"/>
      <c r="DD66" s="45"/>
      <c r="DE66" s="45"/>
      <c r="DF66" s="45"/>
      <c r="DG66" s="45"/>
      <c r="DH66" s="45"/>
      <c r="DI66" s="45"/>
      <c r="DJ66" s="45"/>
      <c r="DK66" s="45"/>
      <c r="DL66" s="45"/>
      <c r="DM66" s="45"/>
      <c r="DN66" s="45"/>
      <c r="DO66" s="45"/>
      <c r="DP66" s="45"/>
      <c r="DQ66" s="45"/>
      <c r="DR66" s="45"/>
      <c r="DS66" s="45"/>
      <c r="DT66" s="45"/>
      <c r="DU66" s="45"/>
      <c r="DV66" s="45"/>
      <c r="DW66" s="45"/>
      <c r="DX66" s="45"/>
      <c r="DY66" s="45"/>
      <c r="DZ66" s="45"/>
      <c r="EA66" s="45"/>
      <c r="EB66" s="45"/>
      <c r="EC66" s="45"/>
      <c r="ED66" s="45"/>
      <c r="EE66" s="45"/>
      <c r="EF66" s="45"/>
      <c r="EG66" s="45"/>
      <c r="EH66" s="45"/>
      <c r="EI66" s="45"/>
      <c r="EJ66" s="45"/>
      <c r="EK66" s="45"/>
      <c r="EL66" s="45"/>
      <c r="EM66" s="45"/>
      <c r="EN66" s="45"/>
      <c r="EO66" s="45"/>
      <c r="EP66" s="45"/>
      <c r="EQ66" s="45"/>
      <c r="ER66" s="45"/>
      <c r="ES66" s="45"/>
      <c r="ET66" s="45"/>
      <c r="EU66" s="45"/>
      <c r="EV66" s="45"/>
      <c r="EW66" s="45"/>
      <c r="EX66" s="45"/>
      <c r="EY66" s="45"/>
      <c r="EZ66" s="45"/>
      <c r="FA66" s="45"/>
      <c r="FB66" s="45"/>
      <c r="FC66" s="45"/>
      <c r="FD66" s="45"/>
      <c r="FE66" s="45"/>
      <c r="FF66" s="45"/>
      <c r="FG66" s="45"/>
      <c r="FH66" s="45"/>
      <c r="FI66" s="45"/>
      <c r="FJ66" s="45"/>
      <c r="FK66" s="45"/>
      <c r="FL66" s="45"/>
      <c r="FM66" s="45"/>
      <c r="FN66" s="45"/>
      <c r="FO66" s="45"/>
      <c r="FP66" s="45"/>
      <c r="FQ66" s="45"/>
      <c r="FR66" s="45"/>
      <c r="FS66" s="45"/>
      <c r="FT66" s="45"/>
      <c r="FU66" s="45"/>
      <c r="FV66" s="45"/>
      <c r="FW66" s="45"/>
      <c r="FX66" s="45"/>
      <c r="FY66" s="45"/>
      <c r="FZ66" s="45"/>
      <c r="GA66" s="45"/>
      <c r="GB66" s="45"/>
      <c r="GC66" s="45"/>
      <c r="GD66" s="45"/>
      <c r="GE66" s="45"/>
      <c r="GF66" s="45"/>
      <c r="GG66" s="45"/>
      <c r="GH66" s="45"/>
      <c r="GI66" s="45"/>
      <c r="GJ66" s="45"/>
      <c r="GK66" s="45"/>
      <c r="GL66" s="45"/>
      <c r="GM66" s="45"/>
      <c r="GN66" s="45"/>
      <c r="GO66" s="45"/>
      <c r="GP66" s="45"/>
      <c r="GQ66" s="45"/>
      <c r="GR66" s="45"/>
      <c r="GS66" s="45"/>
      <c r="GT66" s="45"/>
      <c r="GU66" s="45"/>
      <c r="GV66" s="45"/>
      <c r="GW66" s="45"/>
      <c r="GX66" s="45"/>
      <c r="GY66" s="45"/>
      <c r="GZ66" s="45"/>
      <c r="HA66" s="45"/>
      <c r="HB66" s="45"/>
      <c r="HC66" s="45"/>
      <c r="HD66" s="45"/>
      <c r="HE66" s="45"/>
      <c r="HF66" s="45"/>
      <c r="HG66" s="45"/>
      <c r="HH66" s="45"/>
      <c r="HI66" s="45"/>
      <c r="HJ66" s="45"/>
      <c r="HK66" s="45"/>
      <c r="HL66" s="45"/>
      <c r="HM66" s="45"/>
      <c r="HN66" s="45"/>
      <c r="HO66" s="45"/>
      <c r="HP66" s="45"/>
      <c r="HQ66" s="45"/>
      <c r="HR66" s="45"/>
      <c r="HS66" s="45"/>
      <c r="HT66" s="45"/>
      <c r="HU66" s="45"/>
      <c r="HV66" s="45"/>
      <c r="HW66" s="45"/>
      <c r="HX66" s="45"/>
      <c r="HY66" s="45"/>
      <c r="HZ66" s="45"/>
      <c r="IA66" s="45"/>
      <c r="IB66" s="45"/>
      <c r="IC66" s="45"/>
      <c r="ID66" s="45"/>
      <c r="IE66" s="45"/>
      <c r="IF66" s="45"/>
      <c r="IG66" s="45"/>
      <c r="IH66" s="45"/>
      <c r="II66" s="45"/>
      <c r="IJ66" s="45"/>
      <c r="IK66" s="45"/>
      <c r="IL66" s="45"/>
      <c r="IM66" s="45"/>
      <c r="IN66" s="45"/>
      <c r="IO66" s="45"/>
      <c r="IP66" s="45"/>
      <c r="IQ66" s="45"/>
      <c r="IR66" s="45"/>
      <c r="IS66" s="45"/>
      <c r="IT66" s="45"/>
      <c r="IU66" s="45"/>
      <c r="IV66" s="45"/>
      <c r="IW66" s="45"/>
    </row>
    <row r="67" spans="1:257" ht="13.5" thickBot="1" x14ac:dyDescent="0.25">
      <c r="B67" s="39"/>
      <c r="C67" s="186"/>
      <c r="H67" s="186" t="s">
        <v>163</v>
      </c>
      <c r="I67" s="377">
        <f>I62-I63+SUM(I64:I66)</f>
        <v>36036.35000000002</v>
      </c>
      <c r="J67" s="315"/>
      <c r="K67" s="317"/>
      <c r="L67" s="306"/>
      <c r="M67" s="306"/>
    </row>
    <row r="68" spans="1:257" ht="13.5" thickBot="1" x14ac:dyDescent="0.25">
      <c r="A68" s="194"/>
      <c r="B68" s="428" t="s">
        <v>188</v>
      </c>
      <c r="C68" s="423"/>
      <c r="D68" s="423"/>
      <c r="E68" s="423"/>
      <c r="F68" s="423"/>
      <c r="G68" s="423"/>
      <c r="H68" s="423"/>
      <c r="I68" s="423"/>
      <c r="J68" s="423"/>
      <c r="K68" s="424"/>
      <c r="L68" s="306"/>
      <c r="M68" s="306"/>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4"/>
      <c r="AS68" s="194"/>
      <c r="AT68" s="194"/>
      <c r="AU68" s="194"/>
      <c r="AV68" s="194"/>
      <c r="AW68" s="194"/>
      <c r="AX68" s="194"/>
      <c r="AY68" s="194"/>
      <c r="AZ68" s="194"/>
      <c r="BA68" s="194"/>
      <c r="BB68" s="194"/>
      <c r="BC68" s="194"/>
      <c r="BD68" s="194"/>
      <c r="BE68" s="194"/>
      <c r="BF68" s="194"/>
      <c r="BG68" s="194"/>
      <c r="BH68" s="194"/>
      <c r="BI68" s="194"/>
      <c r="BJ68" s="194"/>
      <c r="BK68" s="194"/>
      <c r="BL68" s="194"/>
      <c r="BM68" s="194"/>
      <c r="BN68" s="194"/>
      <c r="BO68" s="194"/>
      <c r="BP68" s="194"/>
      <c r="BQ68" s="194"/>
      <c r="BR68" s="194"/>
      <c r="BS68" s="194"/>
      <c r="BT68" s="194"/>
      <c r="BU68" s="194"/>
      <c r="BV68" s="194"/>
      <c r="BW68" s="194"/>
      <c r="BX68" s="194"/>
      <c r="BY68" s="194"/>
      <c r="BZ68" s="194"/>
      <c r="CA68" s="194"/>
      <c r="CB68" s="194"/>
      <c r="CC68" s="194"/>
      <c r="CD68" s="194"/>
      <c r="CE68" s="194"/>
      <c r="CF68" s="194"/>
      <c r="CG68" s="194"/>
      <c r="CH68" s="194"/>
      <c r="CI68" s="194"/>
      <c r="CJ68" s="194"/>
      <c r="CK68" s="194"/>
      <c r="CL68" s="194"/>
      <c r="CM68" s="194"/>
      <c r="CN68" s="194"/>
      <c r="CO68" s="194"/>
      <c r="CP68" s="194"/>
      <c r="CQ68" s="194"/>
      <c r="CR68" s="194"/>
      <c r="CS68" s="194"/>
      <c r="CT68" s="194"/>
      <c r="CU68" s="194"/>
      <c r="CV68" s="194"/>
      <c r="CW68" s="194"/>
      <c r="CX68" s="194"/>
      <c r="CY68" s="194"/>
      <c r="CZ68" s="194"/>
      <c r="DA68" s="194"/>
      <c r="DB68" s="194"/>
      <c r="DC68" s="194"/>
      <c r="DD68" s="194"/>
      <c r="DE68" s="194"/>
      <c r="DF68" s="194"/>
      <c r="DG68" s="194"/>
      <c r="DH68" s="194"/>
      <c r="DI68" s="194"/>
      <c r="DJ68" s="194"/>
      <c r="DK68" s="194"/>
      <c r="DL68" s="194"/>
      <c r="DM68" s="194"/>
      <c r="DN68" s="194"/>
      <c r="DO68" s="194"/>
      <c r="DP68" s="194"/>
      <c r="DQ68" s="194"/>
      <c r="DR68" s="194"/>
      <c r="DS68" s="194"/>
      <c r="DT68" s="194"/>
      <c r="DU68" s="194"/>
      <c r="DV68" s="194"/>
      <c r="DW68" s="194"/>
      <c r="DX68" s="194"/>
      <c r="DY68" s="194"/>
      <c r="DZ68" s="194"/>
      <c r="EA68" s="194"/>
      <c r="EB68" s="194"/>
      <c r="EC68" s="194"/>
      <c r="ED68" s="194"/>
      <c r="EE68" s="194"/>
      <c r="EF68" s="194"/>
      <c r="EG68" s="194"/>
      <c r="EH68" s="194"/>
      <c r="EI68" s="194"/>
      <c r="EJ68" s="194"/>
      <c r="EK68" s="194"/>
      <c r="EL68" s="194"/>
      <c r="EM68" s="194"/>
      <c r="EN68" s="194"/>
      <c r="EO68" s="194"/>
      <c r="EP68" s="194"/>
      <c r="EQ68" s="194"/>
      <c r="ER68" s="194"/>
      <c r="ES68" s="194"/>
      <c r="ET68" s="194"/>
      <c r="EU68" s="194"/>
      <c r="EV68" s="194"/>
      <c r="EW68" s="194"/>
      <c r="EX68" s="194"/>
      <c r="EY68" s="194"/>
      <c r="EZ68" s="194"/>
      <c r="FA68" s="194"/>
      <c r="FB68" s="194"/>
      <c r="FC68" s="194"/>
      <c r="FD68" s="194"/>
      <c r="FE68" s="194"/>
      <c r="FF68" s="194"/>
      <c r="FG68" s="194"/>
      <c r="FH68" s="194"/>
      <c r="FI68" s="194"/>
      <c r="FJ68" s="194"/>
      <c r="FK68" s="194"/>
      <c r="FL68" s="194"/>
      <c r="FM68" s="194"/>
      <c r="FN68" s="194"/>
      <c r="FO68" s="194"/>
      <c r="FP68" s="194"/>
      <c r="FQ68" s="194"/>
      <c r="FR68" s="194"/>
      <c r="FS68" s="194"/>
      <c r="FT68" s="194"/>
      <c r="FU68" s="194"/>
      <c r="FV68" s="194"/>
      <c r="FW68" s="194"/>
      <c r="FX68" s="194"/>
      <c r="FY68" s="194"/>
      <c r="FZ68" s="194"/>
      <c r="GA68" s="194"/>
      <c r="GB68" s="194"/>
      <c r="GC68" s="194"/>
      <c r="GD68" s="194"/>
      <c r="GE68" s="194"/>
      <c r="GF68" s="194"/>
      <c r="GG68" s="194"/>
      <c r="GH68" s="194"/>
      <c r="GI68" s="194"/>
      <c r="GJ68" s="194"/>
      <c r="GK68" s="194"/>
      <c r="GL68" s="194"/>
      <c r="GM68" s="194"/>
      <c r="GN68" s="194"/>
      <c r="GO68" s="194"/>
      <c r="GP68" s="194"/>
      <c r="GQ68" s="194"/>
      <c r="GR68" s="194"/>
      <c r="GS68" s="194"/>
      <c r="GT68" s="194"/>
      <c r="GU68" s="194"/>
      <c r="GV68" s="194"/>
      <c r="GW68" s="194"/>
      <c r="GX68" s="194"/>
      <c r="GY68" s="194"/>
      <c r="GZ68" s="194"/>
      <c r="HA68" s="194"/>
      <c r="HB68" s="194"/>
      <c r="HC68" s="194"/>
      <c r="HD68" s="194"/>
      <c r="HE68" s="194"/>
      <c r="HF68" s="194"/>
      <c r="HG68" s="194"/>
      <c r="HH68" s="194"/>
      <c r="HI68" s="194"/>
      <c r="HJ68" s="194"/>
      <c r="HK68" s="194"/>
      <c r="HL68" s="194"/>
      <c r="HM68" s="194"/>
      <c r="HN68" s="194"/>
      <c r="HO68" s="194"/>
      <c r="HP68" s="194"/>
      <c r="HQ68" s="194"/>
      <c r="HR68" s="194"/>
      <c r="HS68" s="194"/>
      <c r="HT68" s="194"/>
      <c r="HU68" s="194"/>
      <c r="HV68" s="194"/>
      <c r="HW68" s="194"/>
      <c r="HX68" s="194"/>
      <c r="HY68" s="194"/>
      <c r="HZ68" s="194"/>
      <c r="IA68" s="194"/>
      <c r="IB68" s="194"/>
      <c r="IC68" s="194"/>
      <c r="ID68" s="194"/>
      <c r="IE68" s="194"/>
      <c r="IF68" s="194"/>
      <c r="IG68" s="194"/>
      <c r="IH68" s="194"/>
      <c r="II68" s="194"/>
      <c r="IJ68" s="194"/>
      <c r="IK68" s="194"/>
      <c r="IL68" s="194"/>
      <c r="IM68" s="194"/>
      <c r="IN68" s="194"/>
      <c r="IO68" s="194"/>
      <c r="IP68" s="194"/>
      <c r="IQ68" s="194"/>
      <c r="IR68" s="194"/>
      <c r="IS68" s="194"/>
      <c r="IT68" s="194"/>
      <c r="IU68" s="194"/>
      <c r="IV68" s="194"/>
      <c r="IW68" s="194"/>
    </row>
    <row r="69" spans="1:257" ht="12.75" x14ac:dyDescent="0.2">
      <c r="B69" s="187"/>
      <c r="C69" s="179" t="s">
        <v>11</v>
      </c>
      <c r="I69" s="378"/>
      <c r="K69" s="317"/>
      <c r="L69" s="306"/>
      <c r="M69" s="306"/>
    </row>
    <row r="70" spans="1:257" ht="12.75" x14ac:dyDescent="0.2">
      <c r="B70" s="187"/>
      <c r="C70" s="179" t="s">
        <v>12</v>
      </c>
      <c r="I70" s="366"/>
      <c r="K70" s="317"/>
      <c r="L70" s="306"/>
      <c r="M70" s="306"/>
    </row>
    <row r="71" spans="1:257" ht="13.5" thickBot="1" x14ac:dyDescent="0.25">
      <c r="B71" s="187"/>
      <c r="C71" s="179" t="s">
        <v>217</v>
      </c>
      <c r="I71" s="366"/>
      <c r="K71" s="317"/>
      <c r="L71" s="306"/>
      <c r="M71" s="306"/>
    </row>
    <row r="72" spans="1:257" ht="13.5" thickBot="1" x14ac:dyDescent="0.25">
      <c r="B72" s="192"/>
      <c r="C72" s="193"/>
      <c r="D72" s="50"/>
      <c r="E72" s="50"/>
      <c r="F72" s="50"/>
      <c r="G72" s="50"/>
      <c r="H72" s="193" t="s">
        <v>163</v>
      </c>
      <c r="I72" s="365">
        <f>SUM(I69:I71)</f>
        <v>0</v>
      </c>
      <c r="J72" s="316"/>
      <c r="K72" s="321"/>
      <c r="L72" s="306"/>
      <c r="M72" s="306"/>
    </row>
    <row r="73" spans="1:257" ht="13.5" thickBot="1" x14ac:dyDescent="0.25">
      <c r="B73" s="416" t="s">
        <v>160</v>
      </c>
      <c r="C73" s="417"/>
      <c r="D73" s="417"/>
      <c r="E73" s="417"/>
      <c r="F73" s="417"/>
      <c r="G73" s="417"/>
      <c r="H73" s="417"/>
      <c r="I73" s="417"/>
      <c r="J73" s="417"/>
      <c r="K73" s="418"/>
      <c r="L73" s="306"/>
      <c r="M73" s="306"/>
    </row>
    <row r="74" spans="1:257" ht="12.75" x14ac:dyDescent="0.2">
      <c r="B74" s="39"/>
      <c r="C74" s="179" t="s">
        <v>13</v>
      </c>
      <c r="D74" s="189">
        <v>1.2500000000000001E-2</v>
      </c>
      <c r="I74" s="379">
        <f>D74*'Proforma 2'!I23</f>
        <v>10562.5</v>
      </c>
      <c r="K74" s="317"/>
      <c r="L74" s="306"/>
      <c r="M74" s="306"/>
    </row>
    <row r="75" spans="1:257" ht="12.75" x14ac:dyDescent="0.2">
      <c r="B75" s="39"/>
      <c r="C75" s="179" t="s">
        <v>14</v>
      </c>
      <c r="F75" s="188">
        <f>'Proforma 2'!J6</f>
        <v>0.06</v>
      </c>
      <c r="I75" s="380">
        <f>'Proforma 2'!J10</f>
        <v>40560</v>
      </c>
      <c r="K75" s="317"/>
      <c r="L75" s="306"/>
      <c r="M75" s="306"/>
    </row>
    <row r="76" spans="1:257" ht="12.75" x14ac:dyDescent="0.2">
      <c r="B76" s="39"/>
      <c r="C76" s="179"/>
      <c r="F76" s="188"/>
      <c r="I76" s="368"/>
      <c r="K76" s="317"/>
      <c r="L76" s="306"/>
      <c r="M76" s="306"/>
    </row>
    <row r="77" spans="1:257" ht="12.75" x14ac:dyDescent="0.2">
      <c r="B77" s="39"/>
      <c r="C77" s="179" t="s">
        <v>148</v>
      </c>
      <c r="F77" s="188"/>
      <c r="I77" s="368"/>
      <c r="K77" s="317"/>
      <c r="L77" s="306"/>
      <c r="M77" s="306"/>
    </row>
    <row r="78" spans="1:257" s="194" customFormat="1" ht="17.25" customHeight="1" x14ac:dyDescent="0.2">
      <c r="A78" s="43"/>
      <c r="B78" s="187"/>
      <c r="C78" s="179" t="s">
        <v>7</v>
      </c>
      <c r="D78" s="43"/>
      <c r="E78" s="43"/>
      <c r="F78" s="188"/>
      <c r="G78" s="43"/>
      <c r="I78" s="368">
        <v>4491</v>
      </c>
      <c r="J78" s="48"/>
      <c r="K78" s="317"/>
      <c r="L78" s="306"/>
      <c r="M78" s="306"/>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c r="DD78" s="43"/>
      <c r="DE78" s="43"/>
      <c r="DF78" s="43"/>
      <c r="DG78" s="43"/>
      <c r="DH78" s="43"/>
      <c r="DI78" s="43"/>
      <c r="DJ78" s="43"/>
      <c r="DK78" s="43"/>
      <c r="DL78" s="43"/>
      <c r="DM78" s="43"/>
      <c r="DN78" s="43"/>
      <c r="DO78" s="43"/>
      <c r="DP78" s="43"/>
      <c r="DQ78" s="43"/>
      <c r="DR78" s="43"/>
      <c r="DS78" s="43"/>
      <c r="DT78" s="43"/>
      <c r="DU78" s="43"/>
      <c r="DV78" s="43"/>
      <c r="DW78" s="43"/>
      <c r="DX78" s="43"/>
      <c r="DY78" s="43"/>
      <c r="DZ78" s="43"/>
      <c r="EA78" s="43"/>
      <c r="EB78" s="43"/>
      <c r="EC78" s="43"/>
      <c r="ED78" s="43"/>
      <c r="EE78" s="43"/>
      <c r="EF78" s="43"/>
      <c r="EG78" s="43"/>
      <c r="EH78" s="43"/>
      <c r="EI78" s="43"/>
      <c r="EJ78" s="43"/>
      <c r="EK78" s="43"/>
      <c r="EL78" s="43"/>
      <c r="EM78" s="43"/>
      <c r="EN78" s="43"/>
      <c r="EO78" s="43"/>
      <c r="EP78" s="43"/>
      <c r="EQ78" s="43"/>
      <c r="ER78" s="43"/>
      <c r="ES78" s="43"/>
      <c r="ET78" s="43"/>
      <c r="EU78" s="43"/>
      <c r="EV78" s="43"/>
      <c r="EW78" s="43"/>
      <c r="EX78" s="43"/>
      <c r="EY78" s="43"/>
      <c r="EZ78" s="43"/>
      <c r="FA78" s="43"/>
      <c r="FB78" s="43"/>
      <c r="FC78" s="43"/>
      <c r="FD78" s="43"/>
      <c r="FE78" s="43"/>
      <c r="FF78" s="43"/>
      <c r="FG78" s="43"/>
      <c r="FH78" s="43"/>
      <c r="FI78" s="43"/>
      <c r="FJ78" s="43"/>
      <c r="FK78" s="43"/>
      <c r="FL78" s="43"/>
      <c r="FM78" s="43"/>
      <c r="FN78" s="43"/>
      <c r="FO78" s="43"/>
      <c r="FP78" s="43"/>
      <c r="FQ78" s="43"/>
      <c r="FR78" s="43"/>
      <c r="FS78" s="43"/>
      <c r="FT78" s="43"/>
      <c r="FU78" s="43"/>
      <c r="FV78" s="43"/>
      <c r="FW78" s="43"/>
      <c r="FX78" s="43"/>
      <c r="FY78" s="43"/>
      <c r="FZ78" s="43"/>
      <c r="GA78" s="43"/>
      <c r="GB78" s="43"/>
      <c r="GC78" s="43"/>
      <c r="GD78" s="43"/>
      <c r="GE78" s="43"/>
      <c r="GF78" s="43"/>
      <c r="GG78" s="43"/>
      <c r="GH78" s="43"/>
      <c r="GI78" s="43"/>
      <c r="GJ78" s="43"/>
      <c r="GK78" s="43"/>
      <c r="GL78" s="43"/>
      <c r="GM78" s="43"/>
      <c r="GN78" s="43"/>
      <c r="GO78" s="43"/>
      <c r="GP78" s="43"/>
      <c r="GQ78" s="43"/>
      <c r="GR78" s="43"/>
      <c r="GS78" s="43"/>
      <c r="GT78" s="43"/>
      <c r="GU78" s="43"/>
      <c r="GV78" s="43"/>
      <c r="GW78" s="43"/>
      <c r="GX78" s="43"/>
      <c r="GY78" s="43"/>
      <c r="GZ78" s="43"/>
      <c r="HA78" s="43"/>
      <c r="HB78" s="43"/>
      <c r="HC78" s="43"/>
      <c r="HD78" s="43"/>
      <c r="HE78" s="43"/>
      <c r="HF78" s="43"/>
      <c r="HG78" s="43"/>
      <c r="HH78" s="43"/>
      <c r="HI78" s="43"/>
      <c r="HJ78" s="43"/>
      <c r="HK78" s="43"/>
      <c r="HL78" s="43"/>
      <c r="HM78" s="43"/>
      <c r="HN78" s="43"/>
      <c r="HO78" s="43"/>
      <c r="HP78" s="43"/>
      <c r="HQ78" s="43"/>
      <c r="HR78" s="43"/>
      <c r="HS78" s="43"/>
      <c r="HT78" s="43"/>
      <c r="HU78" s="43"/>
      <c r="HV78" s="43"/>
      <c r="HW78" s="43"/>
      <c r="HX78" s="43"/>
      <c r="HY78" s="43"/>
      <c r="HZ78" s="43"/>
      <c r="IA78" s="43"/>
      <c r="IB78" s="43"/>
      <c r="IC78" s="43"/>
      <c r="ID78" s="43"/>
      <c r="IE78" s="43"/>
      <c r="IF78" s="43"/>
      <c r="IG78" s="43"/>
      <c r="IH78" s="43"/>
      <c r="II78" s="43"/>
      <c r="IJ78" s="43"/>
      <c r="IK78" s="43"/>
      <c r="IL78" s="43"/>
      <c r="IM78" s="43"/>
      <c r="IN78" s="43"/>
      <c r="IO78" s="43"/>
      <c r="IP78" s="43"/>
      <c r="IQ78" s="43"/>
      <c r="IR78" s="43"/>
      <c r="IS78" s="43"/>
      <c r="IT78" s="43"/>
      <c r="IU78" s="43"/>
      <c r="IV78" s="43"/>
      <c r="IW78" s="43"/>
    </row>
    <row r="79" spans="1:257" ht="12.75" x14ac:dyDescent="0.2">
      <c r="B79" s="187"/>
      <c r="C79" s="179" t="s">
        <v>147</v>
      </c>
      <c r="F79" s="188"/>
      <c r="I79" s="368">
        <v>2000</v>
      </c>
      <c r="K79" s="317"/>
      <c r="L79" s="306"/>
      <c r="M79" s="306"/>
    </row>
    <row r="80" spans="1:257" ht="12.75" x14ac:dyDescent="0.2">
      <c r="B80" s="187"/>
      <c r="C80" s="179" t="s">
        <v>139</v>
      </c>
      <c r="F80" s="188"/>
      <c r="I80" s="366">
        <v>0</v>
      </c>
      <c r="K80" s="317"/>
      <c r="L80" s="306"/>
      <c r="M80" s="306"/>
    </row>
    <row r="81" spans="1:257" ht="12.75" x14ac:dyDescent="0.2">
      <c r="A81" s="194"/>
      <c r="B81" s="187"/>
      <c r="C81" s="179" t="s">
        <v>8</v>
      </c>
      <c r="F81" s="188"/>
      <c r="I81" s="368">
        <v>4790</v>
      </c>
      <c r="K81" s="317"/>
      <c r="L81" s="306"/>
      <c r="M81" s="306"/>
      <c r="N81" s="194"/>
      <c r="O81" s="194"/>
      <c r="P81" s="194"/>
      <c r="Q81" s="194"/>
      <c r="R81" s="194"/>
      <c r="S81" s="194"/>
      <c r="T81" s="194"/>
      <c r="U81" s="194"/>
      <c r="V81" s="194"/>
      <c r="W81" s="194"/>
      <c r="X81" s="194"/>
      <c r="Y81" s="194"/>
      <c r="Z81" s="194"/>
      <c r="AA81" s="194"/>
      <c r="AB81" s="194"/>
      <c r="AC81" s="194"/>
      <c r="AD81" s="194"/>
      <c r="AE81" s="194"/>
      <c r="AF81" s="194"/>
      <c r="AG81" s="194"/>
      <c r="AH81" s="194"/>
      <c r="AI81" s="194"/>
      <c r="AJ81" s="194"/>
      <c r="AK81" s="194"/>
      <c r="AL81" s="194"/>
      <c r="AM81" s="194"/>
      <c r="AN81" s="194"/>
      <c r="AO81" s="194"/>
      <c r="AP81" s="194"/>
      <c r="AQ81" s="194"/>
      <c r="AR81" s="194"/>
      <c r="AS81" s="194"/>
      <c r="AT81" s="194"/>
      <c r="AU81" s="194"/>
      <c r="AV81" s="194"/>
      <c r="AW81" s="194"/>
      <c r="AX81" s="194"/>
      <c r="AY81" s="194"/>
      <c r="AZ81" s="194"/>
      <c r="BA81" s="194"/>
      <c r="BB81" s="194"/>
      <c r="BC81" s="194"/>
      <c r="BD81" s="194"/>
      <c r="BE81" s="194"/>
      <c r="BF81" s="194"/>
      <c r="BG81" s="194"/>
      <c r="BH81" s="194"/>
      <c r="BI81" s="194"/>
      <c r="BJ81" s="194"/>
      <c r="BK81" s="194"/>
      <c r="BL81" s="194"/>
      <c r="BM81" s="194"/>
      <c r="BN81" s="194"/>
      <c r="BO81" s="194"/>
      <c r="BP81" s="194"/>
      <c r="BQ81" s="194"/>
      <c r="BR81" s="194"/>
      <c r="BS81" s="194"/>
      <c r="BT81" s="194"/>
      <c r="BU81" s="194"/>
      <c r="BV81" s="194"/>
      <c r="BW81" s="194"/>
      <c r="BX81" s="194"/>
      <c r="BY81" s="194"/>
      <c r="BZ81" s="194"/>
      <c r="CA81" s="194"/>
      <c r="CB81" s="194"/>
      <c r="CC81" s="194"/>
      <c r="CD81" s="194"/>
      <c r="CE81" s="194"/>
      <c r="CF81" s="194"/>
      <c r="CG81" s="194"/>
      <c r="CH81" s="194"/>
      <c r="CI81" s="194"/>
      <c r="CJ81" s="194"/>
      <c r="CK81" s="194"/>
      <c r="CL81" s="194"/>
      <c r="CM81" s="194"/>
      <c r="CN81" s="194"/>
      <c r="CO81" s="194"/>
      <c r="CP81" s="194"/>
      <c r="CQ81" s="194"/>
      <c r="CR81" s="194"/>
      <c r="CS81" s="194"/>
      <c r="CT81" s="194"/>
      <c r="CU81" s="194"/>
      <c r="CV81" s="194"/>
      <c r="CW81" s="194"/>
      <c r="CX81" s="194"/>
      <c r="CY81" s="194"/>
      <c r="CZ81" s="194"/>
      <c r="DA81" s="194"/>
      <c r="DB81" s="194"/>
      <c r="DC81" s="194"/>
      <c r="DD81" s="194"/>
      <c r="DE81" s="194"/>
      <c r="DF81" s="194"/>
      <c r="DG81" s="194"/>
      <c r="DH81" s="194"/>
      <c r="DI81" s="194"/>
      <c r="DJ81" s="194"/>
      <c r="DK81" s="194"/>
      <c r="DL81" s="194"/>
      <c r="DM81" s="194"/>
      <c r="DN81" s="194"/>
      <c r="DO81" s="194"/>
      <c r="DP81" s="194"/>
      <c r="DQ81" s="194"/>
      <c r="DR81" s="194"/>
      <c r="DS81" s="194"/>
      <c r="DT81" s="194"/>
      <c r="DU81" s="194"/>
      <c r="DV81" s="194"/>
      <c r="DW81" s="194"/>
      <c r="DX81" s="194"/>
      <c r="DY81" s="194"/>
      <c r="DZ81" s="194"/>
      <c r="EA81" s="194"/>
      <c r="EB81" s="194"/>
      <c r="EC81" s="194"/>
      <c r="ED81" s="194"/>
      <c r="EE81" s="194"/>
      <c r="EF81" s="194"/>
      <c r="EG81" s="194"/>
      <c r="EH81" s="194"/>
      <c r="EI81" s="194"/>
      <c r="EJ81" s="194"/>
      <c r="EK81" s="194"/>
      <c r="EL81" s="194"/>
      <c r="EM81" s="194"/>
      <c r="EN81" s="194"/>
      <c r="EO81" s="194"/>
      <c r="EP81" s="194"/>
      <c r="EQ81" s="194"/>
      <c r="ER81" s="194"/>
      <c r="ES81" s="194"/>
      <c r="ET81" s="194"/>
      <c r="EU81" s="194"/>
      <c r="EV81" s="194"/>
      <c r="EW81" s="194"/>
      <c r="EX81" s="194"/>
      <c r="EY81" s="194"/>
      <c r="EZ81" s="194"/>
      <c r="FA81" s="194"/>
      <c r="FB81" s="194"/>
      <c r="FC81" s="194"/>
      <c r="FD81" s="194"/>
      <c r="FE81" s="194"/>
      <c r="FF81" s="194"/>
      <c r="FG81" s="194"/>
      <c r="FH81" s="194"/>
      <c r="FI81" s="194"/>
      <c r="FJ81" s="194"/>
      <c r="FK81" s="194"/>
      <c r="FL81" s="194"/>
      <c r="FM81" s="194"/>
      <c r="FN81" s="194"/>
      <c r="FO81" s="194"/>
      <c r="FP81" s="194"/>
      <c r="FQ81" s="194"/>
      <c r="FR81" s="194"/>
      <c r="FS81" s="194"/>
      <c r="FT81" s="194"/>
      <c r="FU81" s="194"/>
      <c r="FV81" s="194"/>
      <c r="FW81" s="194"/>
      <c r="FX81" s="194"/>
      <c r="FY81" s="194"/>
      <c r="FZ81" s="194"/>
      <c r="GA81" s="194"/>
      <c r="GB81" s="194"/>
      <c r="GC81" s="194"/>
      <c r="GD81" s="194"/>
      <c r="GE81" s="194"/>
      <c r="GF81" s="194"/>
      <c r="GG81" s="194"/>
      <c r="GH81" s="194"/>
      <c r="GI81" s="194"/>
      <c r="GJ81" s="194"/>
      <c r="GK81" s="194"/>
      <c r="GL81" s="194"/>
      <c r="GM81" s="194"/>
      <c r="GN81" s="194"/>
      <c r="GO81" s="194"/>
      <c r="GP81" s="194"/>
      <c r="GQ81" s="194"/>
      <c r="GR81" s="194"/>
      <c r="GS81" s="194"/>
      <c r="GT81" s="194"/>
      <c r="GU81" s="194"/>
      <c r="GV81" s="194"/>
      <c r="GW81" s="194"/>
      <c r="GX81" s="194"/>
      <c r="GY81" s="194"/>
      <c r="GZ81" s="194"/>
      <c r="HA81" s="194"/>
      <c r="HB81" s="194"/>
      <c r="HC81" s="194"/>
      <c r="HD81" s="194"/>
      <c r="HE81" s="194"/>
      <c r="HF81" s="194"/>
      <c r="HG81" s="194"/>
      <c r="HH81" s="194"/>
      <c r="HI81" s="194"/>
      <c r="HJ81" s="194"/>
      <c r="HK81" s="194"/>
      <c r="HL81" s="194"/>
      <c r="HM81" s="194"/>
      <c r="HN81" s="194"/>
      <c r="HO81" s="194"/>
      <c r="HP81" s="194"/>
      <c r="HQ81" s="194"/>
      <c r="HR81" s="194"/>
      <c r="HS81" s="194"/>
      <c r="HT81" s="194"/>
      <c r="HU81" s="194"/>
      <c r="HV81" s="194"/>
      <c r="HW81" s="194"/>
      <c r="HX81" s="194"/>
      <c r="HY81" s="194"/>
      <c r="HZ81" s="194"/>
      <c r="IA81" s="194"/>
      <c r="IB81" s="194"/>
      <c r="IC81" s="194"/>
      <c r="ID81" s="194"/>
      <c r="IE81" s="194"/>
      <c r="IF81" s="194"/>
      <c r="IG81" s="194"/>
      <c r="IH81" s="194"/>
      <c r="II81" s="194"/>
      <c r="IJ81" s="194"/>
      <c r="IK81" s="194"/>
      <c r="IL81" s="194"/>
      <c r="IM81" s="194"/>
      <c r="IN81" s="194"/>
      <c r="IO81" s="194"/>
      <c r="IP81" s="194"/>
      <c r="IQ81" s="194"/>
      <c r="IR81" s="194"/>
      <c r="IS81" s="194"/>
      <c r="IT81" s="194"/>
      <c r="IU81" s="194"/>
      <c r="IV81" s="194"/>
      <c r="IW81" s="194"/>
    </row>
    <row r="82" spans="1:257" ht="12.75" x14ac:dyDescent="0.2">
      <c r="B82" s="187"/>
      <c r="C82" s="179"/>
      <c r="I82" s="368"/>
      <c r="K82" s="317"/>
      <c r="L82" s="306"/>
      <c r="M82" s="306"/>
    </row>
    <row r="83" spans="1:257" ht="13.5" thickBot="1" x14ac:dyDescent="0.25">
      <c r="B83" s="39"/>
      <c r="C83" s="176"/>
      <c r="I83" s="366"/>
      <c r="K83" s="317"/>
      <c r="L83" s="306"/>
      <c r="M83" s="306"/>
    </row>
    <row r="84" spans="1:257" s="194" customFormat="1" ht="17.25" customHeight="1" thickBot="1" x14ac:dyDescent="0.25">
      <c r="A84" s="43"/>
      <c r="B84" s="192"/>
      <c r="C84" s="193"/>
      <c r="D84" s="50"/>
      <c r="E84" s="50"/>
      <c r="F84" s="50"/>
      <c r="G84" s="50"/>
      <c r="H84" s="193" t="s">
        <v>163</v>
      </c>
      <c r="I84" s="365">
        <f>SUM(I74:I82)</f>
        <v>62403.5</v>
      </c>
      <c r="J84" s="316"/>
      <c r="K84" s="321"/>
      <c r="L84" s="306"/>
      <c r="M84" s="306"/>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c r="CL84" s="43"/>
      <c r="CM84" s="43"/>
      <c r="CN84" s="43"/>
      <c r="CO84" s="43"/>
      <c r="CP84" s="43"/>
      <c r="CQ84" s="43"/>
      <c r="CR84" s="43"/>
      <c r="CS84" s="43"/>
      <c r="CT84" s="43"/>
      <c r="CU84" s="43"/>
      <c r="CV84" s="43"/>
      <c r="CW84" s="43"/>
      <c r="CX84" s="43"/>
      <c r="CY84" s="43"/>
      <c r="CZ84" s="43"/>
      <c r="DA84" s="43"/>
      <c r="DB84" s="43"/>
      <c r="DC84" s="43"/>
      <c r="DD84" s="43"/>
      <c r="DE84" s="43"/>
      <c r="DF84" s="43"/>
      <c r="DG84" s="43"/>
      <c r="DH84" s="43"/>
      <c r="DI84" s="43"/>
      <c r="DJ84" s="43"/>
      <c r="DK84" s="43"/>
      <c r="DL84" s="43"/>
      <c r="DM84" s="43"/>
      <c r="DN84" s="43"/>
      <c r="DO84" s="43"/>
      <c r="DP84" s="43"/>
      <c r="DQ84" s="43"/>
      <c r="DR84" s="43"/>
      <c r="DS84" s="43"/>
      <c r="DT84" s="43"/>
      <c r="DU84" s="43"/>
      <c r="DV84" s="43"/>
      <c r="DW84" s="43"/>
      <c r="DX84" s="43"/>
      <c r="DY84" s="43"/>
      <c r="DZ84" s="43"/>
      <c r="EA84" s="43"/>
      <c r="EB84" s="43"/>
      <c r="EC84" s="43"/>
      <c r="ED84" s="43"/>
      <c r="EE84" s="43"/>
      <c r="EF84" s="43"/>
      <c r="EG84" s="43"/>
      <c r="EH84" s="43"/>
      <c r="EI84" s="43"/>
      <c r="EJ84" s="43"/>
      <c r="EK84" s="43"/>
      <c r="EL84" s="43"/>
      <c r="EM84" s="43"/>
      <c r="EN84" s="43"/>
      <c r="EO84" s="43"/>
      <c r="EP84" s="43"/>
      <c r="EQ84" s="43"/>
      <c r="ER84" s="43"/>
      <c r="ES84" s="43"/>
      <c r="ET84" s="43"/>
      <c r="EU84" s="43"/>
      <c r="EV84" s="43"/>
      <c r="EW84" s="43"/>
      <c r="EX84" s="43"/>
      <c r="EY84" s="43"/>
      <c r="EZ84" s="43"/>
      <c r="FA84" s="43"/>
      <c r="FB84" s="43"/>
      <c r="FC84" s="43"/>
      <c r="FD84" s="43"/>
      <c r="FE84" s="43"/>
      <c r="FF84" s="43"/>
      <c r="FG84" s="43"/>
      <c r="FH84" s="43"/>
      <c r="FI84" s="43"/>
      <c r="FJ84" s="43"/>
      <c r="FK84" s="43"/>
      <c r="FL84" s="43"/>
      <c r="FM84" s="43"/>
      <c r="FN84" s="43"/>
      <c r="FO84" s="43"/>
      <c r="FP84" s="43"/>
      <c r="FQ84" s="43"/>
      <c r="FR84" s="43"/>
      <c r="FS84" s="43"/>
      <c r="FT84" s="43"/>
      <c r="FU84" s="43"/>
      <c r="FV84" s="43"/>
      <c r="FW84" s="43"/>
      <c r="FX84" s="43"/>
      <c r="FY84" s="43"/>
      <c r="FZ84" s="43"/>
      <c r="GA84" s="43"/>
      <c r="GB84" s="43"/>
      <c r="GC84" s="43"/>
      <c r="GD84" s="43"/>
      <c r="GE84" s="43"/>
      <c r="GF84" s="43"/>
      <c r="GG84" s="43"/>
      <c r="GH84" s="43"/>
      <c r="GI84" s="43"/>
      <c r="GJ84" s="43"/>
      <c r="GK84" s="43"/>
      <c r="GL84" s="43"/>
      <c r="GM84" s="43"/>
      <c r="GN84" s="43"/>
      <c r="GO84" s="43"/>
      <c r="GP84" s="43"/>
      <c r="GQ84" s="43"/>
      <c r="GR84" s="43"/>
      <c r="GS84" s="43"/>
      <c r="GT84" s="43"/>
      <c r="GU84" s="43"/>
      <c r="GV84" s="43"/>
      <c r="GW84" s="43"/>
      <c r="GX84" s="43"/>
      <c r="GY84" s="43"/>
      <c r="GZ84" s="43"/>
      <c r="HA84" s="43"/>
      <c r="HB84" s="43"/>
      <c r="HC84" s="43"/>
      <c r="HD84" s="43"/>
      <c r="HE84" s="43"/>
      <c r="HF84" s="43"/>
      <c r="HG84" s="43"/>
      <c r="HH84" s="43"/>
      <c r="HI84" s="43"/>
      <c r="HJ84" s="43"/>
      <c r="HK84" s="43"/>
      <c r="HL84" s="43"/>
      <c r="HM84" s="43"/>
      <c r="HN84" s="43"/>
      <c r="HO84" s="43"/>
      <c r="HP84" s="43"/>
      <c r="HQ84" s="43"/>
      <c r="HR84" s="43"/>
      <c r="HS84" s="43"/>
      <c r="HT84" s="43"/>
      <c r="HU84" s="43"/>
      <c r="HV84" s="43"/>
      <c r="HW84" s="43"/>
      <c r="HX84" s="43"/>
      <c r="HY84" s="43"/>
      <c r="HZ84" s="43"/>
      <c r="IA84" s="43"/>
      <c r="IB84" s="43"/>
      <c r="IC84" s="43"/>
      <c r="ID84" s="43"/>
      <c r="IE84" s="43"/>
      <c r="IF84" s="43"/>
      <c r="IG84" s="43"/>
      <c r="IH84" s="43"/>
      <c r="II84" s="43"/>
      <c r="IJ84" s="43"/>
      <c r="IK84" s="43"/>
      <c r="IL84" s="43"/>
      <c r="IM84" s="43"/>
      <c r="IN84" s="43"/>
      <c r="IO84" s="43"/>
      <c r="IP84" s="43"/>
      <c r="IQ84" s="43"/>
      <c r="IR84" s="43"/>
      <c r="IS84" s="43"/>
      <c r="IT84" s="43"/>
      <c r="IU84" s="43"/>
      <c r="IV84" s="43"/>
      <c r="IW84" s="43"/>
    </row>
    <row r="85" spans="1:257" ht="13.5" thickBot="1" x14ac:dyDescent="0.25">
      <c r="B85" s="416" t="s">
        <v>161</v>
      </c>
      <c r="C85" s="417"/>
      <c r="D85" s="417"/>
      <c r="E85" s="417"/>
      <c r="F85" s="417"/>
      <c r="G85" s="417"/>
      <c r="H85" s="417"/>
      <c r="I85" s="417"/>
      <c r="J85" s="417"/>
      <c r="K85" s="418"/>
      <c r="L85" s="306"/>
      <c r="M85" s="306"/>
    </row>
    <row r="86" spans="1:257" ht="12.75" x14ac:dyDescent="0.2">
      <c r="B86" s="187"/>
      <c r="C86" s="179" t="s">
        <v>15</v>
      </c>
      <c r="D86" s="188">
        <v>0</v>
      </c>
      <c r="I86" s="372">
        <f>D86*'Proforma 2'!I23</f>
        <v>0</v>
      </c>
      <c r="K86" s="317"/>
      <c r="L86" s="306"/>
      <c r="M86" s="306"/>
    </row>
    <row r="87" spans="1:257" ht="12.75" x14ac:dyDescent="0.2">
      <c r="A87" s="194"/>
      <c r="B87" s="187"/>
      <c r="C87" s="179" t="s">
        <v>16</v>
      </c>
      <c r="I87" s="366"/>
      <c r="K87" s="317"/>
      <c r="L87" s="306"/>
      <c r="M87" s="306"/>
      <c r="N87" s="194"/>
      <c r="O87" s="194"/>
      <c r="P87" s="194"/>
      <c r="Q87" s="194"/>
      <c r="R87" s="194"/>
      <c r="S87" s="194"/>
      <c r="T87" s="194"/>
      <c r="U87" s="194"/>
      <c r="V87" s="194"/>
      <c r="W87" s="194"/>
      <c r="X87" s="194"/>
      <c r="Y87" s="194"/>
      <c r="Z87" s="194"/>
      <c r="AA87" s="194"/>
      <c r="AB87" s="194"/>
      <c r="AC87" s="194"/>
      <c r="AD87" s="194"/>
      <c r="AE87" s="194"/>
      <c r="AF87" s="194"/>
      <c r="AG87" s="194"/>
      <c r="AH87" s="194"/>
      <c r="AI87" s="194"/>
      <c r="AJ87" s="194"/>
      <c r="AK87" s="194"/>
      <c r="AL87" s="194"/>
      <c r="AM87" s="194"/>
      <c r="AN87" s="194"/>
      <c r="AO87" s="194"/>
      <c r="AP87" s="194"/>
      <c r="AQ87" s="194"/>
      <c r="AR87" s="194"/>
      <c r="AS87" s="194"/>
      <c r="AT87" s="194"/>
      <c r="AU87" s="194"/>
      <c r="AV87" s="194"/>
      <c r="AW87" s="194"/>
      <c r="AX87" s="194"/>
      <c r="AY87" s="194"/>
      <c r="AZ87" s="194"/>
      <c r="BA87" s="194"/>
      <c r="BB87" s="194"/>
      <c r="BC87" s="194"/>
      <c r="BD87" s="194"/>
      <c r="BE87" s="194"/>
      <c r="BF87" s="194"/>
      <c r="BG87" s="194"/>
      <c r="BH87" s="194"/>
      <c r="BI87" s="194"/>
      <c r="BJ87" s="194"/>
      <c r="BK87" s="194"/>
      <c r="BL87" s="194"/>
      <c r="BM87" s="194"/>
      <c r="BN87" s="194"/>
      <c r="BO87" s="194"/>
      <c r="BP87" s="194"/>
      <c r="BQ87" s="194"/>
      <c r="BR87" s="194"/>
      <c r="BS87" s="194"/>
      <c r="BT87" s="194"/>
      <c r="BU87" s="194"/>
      <c r="BV87" s="194"/>
      <c r="BW87" s="194"/>
      <c r="BX87" s="194"/>
      <c r="BY87" s="194"/>
      <c r="BZ87" s="194"/>
      <c r="CA87" s="194"/>
      <c r="CB87" s="194"/>
      <c r="CC87" s="194"/>
      <c r="CD87" s="194"/>
      <c r="CE87" s="194"/>
      <c r="CF87" s="194"/>
      <c r="CG87" s="194"/>
      <c r="CH87" s="194"/>
      <c r="CI87" s="194"/>
      <c r="CJ87" s="194"/>
      <c r="CK87" s="194"/>
      <c r="CL87" s="194"/>
      <c r="CM87" s="194"/>
      <c r="CN87" s="194"/>
      <c r="CO87" s="194"/>
      <c r="CP87" s="194"/>
      <c r="CQ87" s="194"/>
      <c r="CR87" s="194"/>
      <c r="CS87" s="194"/>
      <c r="CT87" s="194"/>
      <c r="CU87" s="194"/>
      <c r="CV87" s="194"/>
      <c r="CW87" s="194"/>
      <c r="CX87" s="194"/>
      <c r="CY87" s="194"/>
      <c r="CZ87" s="194"/>
      <c r="DA87" s="194"/>
      <c r="DB87" s="194"/>
      <c r="DC87" s="194"/>
      <c r="DD87" s="194"/>
      <c r="DE87" s="194"/>
      <c r="DF87" s="194"/>
      <c r="DG87" s="194"/>
      <c r="DH87" s="194"/>
      <c r="DI87" s="194"/>
      <c r="DJ87" s="194"/>
      <c r="DK87" s="194"/>
      <c r="DL87" s="194"/>
      <c r="DM87" s="194"/>
      <c r="DN87" s="194"/>
      <c r="DO87" s="194"/>
      <c r="DP87" s="194"/>
      <c r="DQ87" s="194"/>
      <c r="DR87" s="194"/>
      <c r="DS87" s="194"/>
      <c r="DT87" s="194"/>
      <c r="DU87" s="194"/>
      <c r="DV87" s="194"/>
      <c r="DW87" s="194"/>
      <c r="DX87" s="194"/>
      <c r="DY87" s="194"/>
      <c r="DZ87" s="194"/>
      <c r="EA87" s="194"/>
      <c r="EB87" s="194"/>
      <c r="EC87" s="194"/>
      <c r="ED87" s="194"/>
      <c r="EE87" s="194"/>
      <c r="EF87" s="194"/>
      <c r="EG87" s="194"/>
      <c r="EH87" s="194"/>
      <c r="EI87" s="194"/>
      <c r="EJ87" s="194"/>
      <c r="EK87" s="194"/>
      <c r="EL87" s="194"/>
      <c r="EM87" s="194"/>
      <c r="EN87" s="194"/>
      <c r="EO87" s="194"/>
      <c r="EP87" s="194"/>
      <c r="EQ87" s="194"/>
      <c r="ER87" s="194"/>
      <c r="ES87" s="194"/>
      <c r="ET87" s="194"/>
      <c r="EU87" s="194"/>
      <c r="EV87" s="194"/>
      <c r="EW87" s="194"/>
      <c r="EX87" s="194"/>
      <c r="EY87" s="194"/>
      <c r="EZ87" s="194"/>
      <c r="FA87" s="194"/>
      <c r="FB87" s="194"/>
      <c r="FC87" s="194"/>
      <c r="FD87" s="194"/>
      <c r="FE87" s="194"/>
      <c r="FF87" s="194"/>
      <c r="FG87" s="194"/>
      <c r="FH87" s="194"/>
      <c r="FI87" s="194"/>
      <c r="FJ87" s="194"/>
      <c r="FK87" s="194"/>
      <c r="FL87" s="194"/>
      <c r="FM87" s="194"/>
      <c r="FN87" s="194"/>
      <c r="FO87" s="194"/>
      <c r="FP87" s="194"/>
      <c r="FQ87" s="194"/>
      <c r="FR87" s="194"/>
      <c r="FS87" s="194"/>
      <c r="FT87" s="194"/>
      <c r="FU87" s="194"/>
      <c r="FV87" s="194"/>
      <c r="FW87" s="194"/>
      <c r="FX87" s="194"/>
      <c r="FY87" s="194"/>
      <c r="FZ87" s="194"/>
      <c r="GA87" s="194"/>
      <c r="GB87" s="194"/>
      <c r="GC87" s="194"/>
      <c r="GD87" s="194"/>
      <c r="GE87" s="194"/>
      <c r="GF87" s="194"/>
      <c r="GG87" s="194"/>
      <c r="GH87" s="194"/>
      <c r="GI87" s="194"/>
      <c r="GJ87" s="194"/>
      <c r="GK87" s="194"/>
      <c r="GL87" s="194"/>
      <c r="GM87" s="194"/>
      <c r="GN87" s="194"/>
      <c r="GO87" s="194"/>
      <c r="GP87" s="194"/>
      <c r="GQ87" s="194"/>
      <c r="GR87" s="194"/>
      <c r="GS87" s="194"/>
      <c r="GT87" s="194"/>
      <c r="GU87" s="194"/>
      <c r="GV87" s="194"/>
      <c r="GW87" s="194"/>
      <c r="GX87" s="194"/>
      <c r="GY87" s="194"/>
      <c r="GZ87" s="194"/>
      <c r="HA87" s="194"/>
      <c r="HB87" s="194"/>
      <c r="HC87" s="194"/>
      <c r="HD87" s="194"/>
      <c r="HE87" s="194"/>
      <c r="HF87" s="194"/>
      <c r="HG87" s="194"/>
      <c r="HH87" s="194"/>
      <c r="HI87" s="194"/>
      <c r="HJ87" s="194"/>
      <c r="HK87" s="194"/>
      <c r="HL87" s="194"/>
      <c r="HM87" s="194"/>
      <c r="HN87" s="194"/>
      <c r="HO87" s="194"/>
      <c r="HP87" s="194"/>
      <c r="HQ87" s="194"/>
      <c r="HR87" s="194"/>
      <c r="HS87" s="194"/>
      <c r="HT87" s="194"/>
      <c r="HU87" s="194"/>
      <c r="HV87" s="194"/>
      <c r="HW87" s="194"/>
      <c r="HX87" s="194"/>
      <c r="HY87" s="194"/>
      <c r="HZ87" s="194"/>
      <c r="IA87" s="194"/>
      <c r="IB87" s="194"/>
      <c r="IC87" s="194"/>
      <c r="ID87" s="194"/>
      <c r="IE87" s="194"/>
      <c r="IF87" s="194"/>
      <c r="IG87" s="194"/>
      <c r="IH87" s="194"/>
      <c r="II87" s="194"/>
      <c r="IJ87" s="194"/>
      <c r="IK87" s="194"/>
      <c r="IL87" s="194"/>
      <c r="IM87" s="194"/>
      <c r="IN87" s="194"/>
      <c r="IO87" s="194"/>
      <c r="IP87" s="194"/>
      <c r="IQ87" s="194"/>
      <c r="IR87" s="194"/>
      <c r="IS87" s="194"/>
      <c r="IT87" s="194"/>
      <c r="IU87" s="194"/>
      <c r="IV87" s="194"/>
      <c r="IW87" s="194"/>
    </row>
    <row r="88" spans="1:257" ht="12.75" x14ac:dyDescent="0.2">
      <c r="B88" s="187"/>
      <c r="C88" s="179" t="s">
        <v>17</v>
      </c>
      <c r="I88" s="366"/>
      <c r="K88" s="317"/>
      <c r="L88" s="306"/>
      <c r="M88" s="306"/>
    </row>
    <row r="89" spans="1:257" ht="13.5" thickBot="1" x14ac:dyDescent="0.25">
      <c r="B89" s="187"/>
      <c r="C89" s="179"/>
      <c r="I89" s="366"/>
      <c r="K89" s="317"/>
      <c r="L89" s="306"/>
      <c r="M89" s="306"/>
    </row>
    <row r="90" spans="1:257" ht="13.5" thickBot="1" x14ac:dyDescent="0.25">
      <c r="B90" s="190"/>
      <c r="C90" s="191"/>
      <c r="D90" s="116"/>
      <c r="E90" s="116"/>
      <c r="F90" s="116"/>
      <c r="G90" s="116"/>
      <c r="H90" s="193" t="s">
        <v>163</v>
      </c>
      <c r="I90" s="365">
        <f>SUM(I86:I89)</f>
        <v>0</v>
      </c>
      <c r="J90" s="316"/>
      <c r="K90" s="321"/>
      <c r="L90" s="306"/>
      <c r="M90" s="306"/>
    </row>
    <row r="91" spans="1:257" ht="13.5" thickBot="1" x14ac:dyDescent="0.25">
      <c r="B91" s="416" t="s">
        <v>162</v>
      </c>
      <c r="C91" s="417"/>
      <c r="D91" s="417"/>
      <c r="E91" s="417"/>
      <c r="F91" s="417"/>
      <c r="G91" s="417"/>
      <c r="H91" s="417"/>
      <c r="I91" s="417"/>
      <c r="J91" s="417"/>
      <c r="K91" s="418"/>
      <c r="L91" s="306"/>
      <c r="M91" s="306"/>
    </row>
    <row r="92" spans="1:257" ht="12.75" x14ac:dyDescent="0.2">
      <c r="B92" s="201"/>
      <c r="C92" s="202" t="s">
        <v>18</v>
      </c>
      <c r="D92" s="203"/>
      <c r="E92" s="203"/>
      <c r="F92" s="203"/>
      <c r="G92" s="203"/>
      <c r="I92" s="372">
        <v>0</v>
      </c>
      <c r="J92" s="204"/>
      <c r="K92" s="318"/>
      <c r="L92" s="306"/>
      <c r="M92" s="306"/>
    </row>
    <row r="93" spans="1:257" ht="13.5" customHeight="1" x14ac:dyDescent="0.2">
      <c r="B93" s="187"/>
      <c r="C93" s="179" t="s">
        <v>144</v>
      </c>
      <c r="I93" s="366"/>
      <c r="K93" s="317"/>
      <c r="L93" s="306"/>
      <c r="M93" s="306"/>
    </row>
    <row r="94" spans="1:257" ht="14.25" customHeight="1" x14ac:dyDescent="0.2">
      <c r="B94" s="187"/>
      <c r="C94" s="179" t="s">
        <v>19</v>
      </c>
      <c r="I94" s="366">
        <v>0</v>
      </c>
      <c r="K94" s="317"/>
      <c r="L94" s="306"/>
      <c r="M94" s="306"/>
    </row>
    <row r="95" spans="1:257" ht="12.75" x14ac:dyDescent="0.2">
      <c r="B95" s="187"/>
      <c r="C95" s="179" t="s">
        <v>20</v>
      </c>
      <c r="I95" s="380">
        <v>0</v>
      </c>
      <c r="K95" s="317"/>
      <c r="L95" s="306"/>
      <c r="M95" s="306"/>
    </row>
    <row r="96" spans="1:257" ht="12.75" x14ac:dyDescent="0.2">
      <c r="B96" s="187"/>
      <c r="C96" s="179" t="s">
        <v>21</v>
      </c>
      <c r="G96" s="64">
        <v>0</v>
      </c>
      <c r="I96" s="368" t="s">
        <v>134</v>
      </c>
      <c r="K96" s="317"/>
      <c r="L96" s="306"/>
      <c r="M96" s="306"/>
    </row>
    <row r="97" spans="2:13" ht="13.5" thickBot="1" x14ac:dyDescent="0.25">
      <c r="B97" s="187"/>
      <c r="C97" s="179"/>
      <c r="I97" s="366"/>
      <c r="K97" s="317"/>
      <c r="L97" s="306"/>
      <c r="M97" s="306"/>
    </row>
    <row r="98" spans="2:13" ht="13.5" thickBot="1" x14ac:dyDescent="0.25">
      <c r="B98" s="192"/>
      <c r="C98" s="193"/>
      <c r="D98" s="50"/>
      <c r="E98" s="50"/>
      <c r="F98" s="50"/>
      <c r="G98" s="50"/>
      <c r="H98" s="193" t="s">
        <v>163</v>
      </c>
      <c r="I98" s="365">
        <f>SUM(I92:I96)</f>
        <v>0</v>
      </c>
      <c r="J98" s="316"/>
      <c r="K98" s="321"/>
      <c r="L98" s="306"/>
      <c r="M98" s="306"/>
    </row>
    <row r="99" spans="2:13" ht="13.5" thickBot="1" x14ac:dyDescent="0.25">
      <c r="B99" s="203"/>
      <c r="K99" s="307"/>
      <c r="L99" s="332"/>
      <c r="M99" s="332"/>
    </row>
    <row r="100" spans="2:13" ht="13.5" thickBot="1" x14ac:dyDescent="0.25">
      <c r="B100" s="176"/>
      <c r="C100" s="176"/>
      <c r="F100" s="197"/>
      <c r="G100" s="308"/>
      <c r="H100" s="196" t="s">
        <v>164</v>
      </c>
      <c r="I100" s="381">
        <f>SUM(I41,I51,I60,I67,I72,I84,I90,I98)</f>
        <v>321435.93000000005</v>
      </c>
      <c r="L100" s="306"/>
      <c r="M100" s="306"/>
    </row>
    <row r="101" spans="2:13" ht="13.5" thickBot="1" x14ac:dyDescent="0.25">
      <c r="B101" s="176"/>
      <c r="C101" s="176"/>
      <c r="D101" s="299"/>
      <c r="E101" s="299"/>
      <c r="F101" s="327"/>
      <c r="G101" s="327"/>
      <c r="H101" s="328"/>
      <c r="I101" s="382"/>
      <c r="J101" s="329"/>
      <c r="L101" s="306"/>
      <c r="M101" s="306"/>
    </row>
    <row r="102" spans="2:13" ht="13.5" thickBot="1" x14ac:dyDescent="0.25">
      <c r="B102" s="198"/>
      <c r="C102" s="199"/>
      <c r="E102" s="200"/>
      <c r="F102" s="197"/>
      <c r="G102" s="308"/>
      <c r="H102" s="308" t="s">
        <v>22</v>
      </c>
      <c r="I102" s="383">
        <f>SUM(I6,I27,I100)</f>
        <v>1368935.9300000002</v>
      </c>
      <c r="L102" s="306"/>
      <c r="M102" s="306"/>
    </row>
  </sheetData>
  <sheetProtection selectLockedCells="1" selectUnlockedCells="1"/>
  <mergeCells count="16">
    <mergeCell ref="S4:U4"/>
    <mergeCell ref="B42:K42"/>
    <mergeCell ref="B52:K52"/>
    <mergeCell ref="B61:K61"/>
    <mergeCell ref="B73:K73"/>
    <mergeCell ref="B29:K29"/>
    <mergeCell ref="B85:K85"/>
    <mergeCell ref="B91:K91"/>
    <mergeCell ref="B1:K1"/>
    <mergeCell ref="B4:K4"/>
    <mergeCell ref="B28:K28"/>
    <mergeCell ref="B2:K2"/>
    <mergeCell ref="B68:K68"/>
    <mergeCell ref="B7:K7"/>
    <mergeCell ref="B10:K10"/>
    <mergeCell ref="J3:K3"/>
  </mergeCells>
  <pageMargins left="0.75" right="0.75" top="1" bottom="1" header="0.51180555555555551" footer="0.51180555555555551"/>
  <pageSetup paperSize="17" scale="66" firstPageNumber="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77"/>
  <sheetViews>
    <sheetView showRowColHeaders="0" topLeftCell="A281" zoomScale="85" zoomScaleNormal="85" workbookViewId="0">
      <selection activeCell="I7" sqref="I7"/>
    </sheetView>
  </sheetViews>
  <sheetFormatPr defaultColWidth="8.85546875" defaultRowHeight="12.75" x14ac:dyDescent="0.2"/>
  <cols>
    <col min="2" max="2" width="10.7109375" customWidth="1"/>
    <col min="3" max="3" width="14.7109375" customWidth="1"/>
    <col min="4" max="4" width="13.42578125" customWidth="1"/>
    <col min="5" max="5" width="9.42578125" customWidth="1"/>
    <col min="6" max="6" width="14.42578125" customWidth="1"/>
    <col min="7" max="7" width="13.28515625" customWidth="1"/>
    <col min="8" max="8" width="13.85546875" customWidth="1"/>
    <col min="9" max="9" width="14.7109375" customWidth="1"/>
    <col min="10" max="10" width="13.42578125" customWidth="1"/>
  </cols>
  <sheetData>
    <row r="1" spans="1:10" ht="21.75" customHeight="1" x14ac:dyDescent="0.3">
      <c r="A1" s="440" t="s">
        <v>87</v>
      </c>
      <c r="B1" s="440"/>
      <c r="C1" s="440"/>
      <c r="D1" s="440"/>
      <c r="E1" s="1"/>
      <c r="F1" s="1"/>
      <c r="G1" s="1"/>
      <c r="H1" s="1"/>
      <c r="I1" s="1"/>
      <c r="J1" s="1"/>
    </row>
    <row r="2" spans="1:10" ht="13.5" x14ac:dyDescent="0.25">
      <c r="A2" s="2"/>
      <c r="B2" s="3"/>
      <c r="C2" s="3"/>
      <c r="D2" s="3"/>
      <c r="E2" s="3"/>
      <c r="F2" s="3"/>
      <c r="G2" s="3"/>
      <c r="H2" s="3"/>
      <c r="I2" s="3"/>
      <c r="J2" s="3"/>
    </row>
    <row r="3" spans="1:10" ht="13.5" x14ac:dyDescent="0.25">
      <c r="A3" s="1"/>
      <c r="B3" s="4"/>
      <c r="C3" s="4"/>
      <c r="D3" s="4"/>
      <c r="E3" s="4"/>
      <c r="F3" s="4"/>
      <c r="G3" s="4"/>
      <c r="H3" s="4"/>
      <c r="I3" s="4"/>
      <c r="J3" s="4"/>
    </row>
    <row r="4" spans="1:10" ht="13.5" x14ac:dyDescent="0.25">
      <c r="A4" s="1"/>
      <c r="B4" s="441" t="s">
        <v>88</v>
      </c>
      <c r="C4" s="441"/>
      <c r="D4" s="441"/>
      <c r="E4" s="1"/>
      <c r="F4" s="441" t="s">
        <v>89</v>
      </c>
      <c r="G4" s="441"/>
      <c r="H4" s="441"/>
      <c r="I4" s="5"/>
      <c r="J4" s="1"/>
    </row>
    <row r="5" spans="1:10" ht="14.25" x14ac:dyDescent="0.3">
      <c r="A5" s="1"/>
      <c r="B5" s="6"/>
      <c r="C5" s="7" t="s">
        <v>90</v>
      </c>
      <c r="D5" s="8">
        <f>-'Proforma 2'!J29</f>
        <v>845000</v>
      </c>
      <c r="E5" s="1"/>
      <c r="F5" s="6"/>
      <c r="G5" s="7" t="s">
        <v>91</v>
      </c>
      <c r="H5" s="9" t="e">
        <f>IF(Values_Entered_3,-PMT(Interest_Rate_3/Num_Pmt_Per_Year_3,Loan_Years_3*Num_Pmt_Per_Year_3,Loan_Amount_3),"")</f>
        <v>#N/A</v>
      </c>
      <c r="I5" s="10"/>
      <c r="J5" s="1"/>
    </row>
    <row r="6" spans="1:10" ht="14.25" x14ac:dyDescent="0.3">
      <c r="A6" s="1"/>
      <c r="B6" s="6"/>
      <c r="C6" s="7" t="s">
        <v>92</v>
      </c>
      <c r="D6" s="11">
        <f>'Proforma 2'!I15</f>
        <v>3.6999999999999998E-2</v>
      </c>
      <c r="E6" s="1"/>
      <c r="F6" s="6"/>
      <c r="G6" s="7" t="s">
        <v>93</v>
      </c>
      <c r="H6" s="12" t="e">
        <f>IF(Values_Entered_3,Loan_Years_3*Num_Pmt_Per_Year_3,"")</f>
        <v>#N/A</v>
      </c>
      <c r="I6" s="13"/>
      <c r="J6" s="1"/>
    </row>
    <row r="7" spans="1:10" ht="14.25" x14ac:dyDescent="0.3">
      <c r="A7" s="1"/>
      <c r="B7" s="6"/>
      <c r="C7" s="7" t="s">
        <v>94</v>
      </c>
      <c r="D7" s="14">
        <f>'Proforma 2'!I16</f>
        <v>30</v>
      </c>
      <c r="E7" s="1"/>
      <c r="F7" s="6"/>
      <c r="G7" s="7" t="s">
        <v>95</v>
      </c>
      <c r="H7" s="12" t="e">
        <f>IF(Values_Entered_3,Number_of_Payments_3,"")</f>
        <v>#N/A</v>
      </c>
      <c r="I7" s="13"/>
      <c r="J7" s="1"/>
    </row>
    <row r="8" spans="1:10" ht="14.25" x14ac:dyDescent="0.3">
      <c r="A8" s="1"/>
      <c r="B8" s="6"/>
      <c r="C8" s="7" t="s">
        <v>96</v>
      </c>
      <c r="D8" s="14">
        <v>12</v>
      </c>
      <c r="E8" s="1"/>
      <c r="F8" s="6"/>
      <c r="G8" s="7" t="s">
        <v>97</v>
      </c>
      <c r="H8" s="9" t="e">
        <f>IF(Values_Entered_3,SUMIF(Beg_Bal_3,"&gt;0",Extra_Pay_3),"")</f>
        <v>#N/A</v>
      </c>
      <c r="I8" s="10"/>
      <c r="J8" s="1"/>
    </row>
    <row r="9" spans="1:10" ht="14.25" x14ac:dyDescent="0.3">
      <c r="A9" s="1"/>
      <c r="B9" s="6"/>
      <c r="C9" s="7" t="s">
        <v>98</v>
      </c>
      <c r="D9" s="15">
        <v>39448</v>
      </c>
      <c r="E9" s="1"/>
      <c r="F9" s="16"/>
      <c r="G9" s="17" t="s">
        <v>99</v>
      </c>
      <c r="H9" s="9" t="e">
        <f>IF(Values_Entered_3,SUMIF(Beg_Bal_3,"&gt;0",Int_3),"")</f>
        <v>#N/A</v>
      </c>
      <c r="I9" s="10"/>
      <c r="J9" s="1"/>
    </row>
    <row r="10" spans="1:10" ht="14.25" x14ac:dyDescent="0.3">
      <c r="A10" s="1"/>
      <c r="B10" s="16"/>
      <c r="C10" s="17" t="s">
        <v>100</v>
      </c>
      <c r="D10" s="18">
        <v>0</v>
      </c>
      <c r="E10" s="1"/>
      <c r="F10" s="4"/>
      <c r="G10" s="4"/>
      <c r="H10" s="4"/>
      <c r="I10" s="4"/>
      <c r="J10" s="1"/>
    </row>
    <row r="11" spans="1:10" ht="13.5" x14ac:dyDescent="0.25">
      <c r="A11" s="1"/>
      <c r="B11" s="4"/>
      <c r="C11" s="4"/>
      <c r="D11" s="4"/>
      <c r="E11" s="4"/>
      <c r="F11" s="4"/>
      <c r="G11" s="4"/>
      <c r="H11" s="4"/>
      <c r="I11" s="4"/>
      <c r="J11" s="4"/>
    </row>
    <row r="12" spans="1:10" ht="13.5" x14ac:dyDescent="0.25">
      <c r="A12" s="1"/>
      <c r="B12" s="19" t="s">
        <v>101</v>
      </c>
      <c r="C12" s="442"/>
      <c r="D12" s="442"/>
      <c r="E12" s="4"/>
      <c r="F12" s="4"/>
      <c r="G12" s="4"/>
      <c r="H12" s="4"/>
      <c r="I12" s="4"/>
      <c r="J12" s="4"/>
    </row>
    <row r="13" spans="1:10" ht="13.5" x14ac:dyDescent="0.25">
      <c r="A13" s="1"/>
      <c r="B13" s="19"/>
      <c r="C13" s="20"/>
      <c r="D13" s="20"/>
      <c r="E13" s="4"/>
      <c r="F13" s="4"/>
      <c r="G13" s="4"/>
      <c r="H13" s="4"/>
      <c r="I13" s="4"/>
      <c r="J13" s="4"/>
    </row>
    <row r="14" spans="1:10" ht="13.5" x14ac:dyDescent="0.25">
      <c r="A14" s="2"/>
      <c r="B14" s="3"/>
      <c r="C14" s="3"/>
      <c r="D14" s="3"/>
      <c r="E14" s="3"/>
      <c r="F14" s="3"/>
      <c r="G14" s="3"/>
      <c r="H14" s="3"/>
      <c r="I14" s="3"/>
      <c r="J14" s="3"/>
    </row>
    <row r="15" spans="1:10" ht="13.5" x14ac:dyDescent="0.25">
      <c r="A15" s="1"/>
      <c r="B15" s="4"/>
      <c r="C15" s="4"/>
      <c r="D15" s="4"/>
      <c r="E15" s="4"/>
      <c r="F15" s="4"/>
      <c r="G15" s="4"/>
      <c r="H15" s="4"/>
      <c r="I15" s="4"/>
      <c r="J15" s="4"/>
    </row>
    <row r="16" spans="1:10" ht="25.5" x14ac:dyDescent="0.2">
      <c r="A16" s="21" t="s">
        <v>102</v>
      </c>
      <c r="B16" s="22" t="s">
        <v>103</v>
      </c>
      <c r="C16" s="22" t="s">
        <v>104</v>
      </c>
      <c r="D16" s="22" t="s">
        <v>105</v>
      </c>
      <c r="E16" s="22" t="s">
        <v>106</v>
      </c>
      <c r="F16" s="22" t="s">
        <v>107</v>
      </c>
      <c r="G16" s="22" t="s">
        <v>108</v>
      </c>
      <c r="H16" s="22" t="s">
        <v>109</v>
      </c>
      <c r="I16" s="22" t="s">
        <v>110</v>
      </c>
      <c r="J16" s="22" t="s">
        <v>111</v>
      </c>
    </row>
    <row r="17" spans="1:10" x14ac:dyDescent="0.2">
      <c r="A17" s="23"/>
      <c r="B17" s="24"/>
      <c r="C17" s="24"/>
      <c r="D17" s="24"/>
      <c r="E17" s="24"/>
      <c r="F17" s="24"/>
      <c r="G17" s="24"/>
      <c r="H17" s="24"/>
      <c r="I17" s="24"/>
      <c r="J17" s="25"/>
    </row>
    <row r="18" spans="1:10" x14ac:dyDescent="0.2">
      <c r="A18" s="26" t="e">
        <f>IF(Values_Entered_3,1,"")</f>
        <v>#N/A</v>
      </c>
      <c r="B18" s="27" t="e">
        <f t="shared" ref="B18:B81" si="0">IF(Pay_Num_3&lt;&gt;"",DATE(YEAR(Loan_Start_3),MONTH(Loan_Start_3)+(Pay_Num_3)*12/Num_Pmt_Per_Year_3,DAY(Loan_Start_3)),"")</f>
        <v>#N/A</v>
      </c>
      <c r="C18" s="28" t="e">
        <f>IF(Values_Entered_3,Loan_Amount_3,"")</f>
        <v>#N/A</v>
      </c>
      <c r="D18" s="28" t="e">
        <f t="shared" ref="D18:D81" si="1">IF(Pay_Num_3&lt;&gt;"",Scheduled_Monthly_Payment_3,"")</f>
        <v>#N/A</v>
      </c>
      <c r="E18" s="28" t="e">
        <f t="shared" ref="E18:E81" si="2">IF(AND(Pay_Num_3&lt;&gt;"",Sched_Pay_3+Scheduled_Extra_Payments_3&lt;Beg_Bal_3),Scheduled_Extra_Payments_3,IF(AND(Pay_Num_3&lt;&gt;"",Beg_Bal_3-Sched_Pay_3&gt;0),Beg_Bal_3-Sched_Pay_3,IF(Pay_Num_3&lt;&gt;"",0,"")))</f>
        <v>#N/A</v>
      </c>
      <c r="F18" s="28" t="e">
        <f t="shared" ref="F18:F81" si="3">IF(AND(Pay_Num_3&lt;&gt;"",Sched_Pay_3+Extra_Pay_3&lt;Beg_Bal_3),Sched_Pay_3+Extra_Pay_3,IF(Pay_Num_3&lt;&gt;"",Beg_Bal_3,""))</f>
        <v>#N/A</v>
      </c>
      <c r="G18" s="28" t="e">
        <f t="shared" ref="G18:G81" si="4">IF(Pay_Num_3&lt;&gt;"",Total_Pay_3-Int_3,"")</f>
        <v>#N/A</v>
      </c>
      <c r="H18" s="28" t="e">
        <f>IF(Pay_Num_3&lt;&gt;"",Beg_Bal_3*(Interest_Rate_3/Num_Pmt_Per_Year_3),"")</f>
        <v>#N/A</v>
      </c>
      <c r="I18" s="28" t="e">
        <f t="shared" ref="I18:I81" si="5">IF(AND(Pay_Num_3&lt;&gt;"",Sched_Pay_3+Extra_Pay_3&lt;Beg_Bal_3),Beg_Bal_3-Princ_3,IF(Pay_Num_3&lt;&gt;"",0,""))</f>
        <v>#N/A</v>
      </c>
      <c r="J18" s="28" t="e">
        <f>SUM($H$18:$H18)</f>
        <v>#N/A</v>
      </c>
    </row>
    <row r="19" spans="1:10" x14ac:dyDescent="0.2">
      <c r="A19" s="26" t="e">
        <f t="shared" ref="A19:A82" si="6">IF(Values_Entered_3,A18+1,"")</f>
        <v>#N/A</v>
      </c>
      <c r="B19" s="27" t="e">
        <f t="shared" si="0"/>
        <v>#N/A</v>
      </c>
      <c r="C19" s="29" t="e">
        <f t="shared" ref="C19:C82" si="7">IF(Pay_Num_3&lt;&gt;"",I18,"")</f>
        <v>#N/A</v>
      </c>
      <c r="D19" s="29" t="e">
        <f t="shared" si="1"/>
        <v>#N/A</v>
      </c>
      <c r="E19" s="30" t="e">
        <f t="shared" si="2"/>
        <v>#N/A</v>
      </c>
      <c r="F19" s="29" t="e">
        <f t="shared" si="3"/>
        <v>#N/A</v>
      </c>
      <c r="G19" s="29" t="e">
        <f t="shared" si="4"/>
        <v>#N/A</v>
      </c>
      <c r="H19" s="29" t="e">
        <f t="shared" ref="H19:H82" si="8">IF(Pay_Num_3&lt;&gt;"",Beg_Bal_3*Interest_Rate_3/Num_Pmt_Per_Year_3,"")</f>
        <v>#N/A</v>
      </c>
      <c r="I19" s="29" t="e">
        <f t="shared" si="5"/>
        <v>#N/A</v>
      </c>
      <c r="J19" s="29" t="e">
        <f>SUM($H$18:$H19)</f>
        <v>#N/A</v>
      </c>
    </row>
    <row r="20" spans="1:10" x14ac:dyDescent="0.2">
      <c r="A20" s="26" t="e">
        <f t="shared" si="6"/>
        <v>#N/A</v>
      </c>
      <c r="B20" s="27" t="e">
        <f t="shared" si="0"/>
        <v>#N/A</v>
      </c>
      <c r="C20" s="29" t="e">
        <f t="shared" si="7"/>
        <v>#N/A</v>
      </c>
      <c r="D20" s="29" t="e">
        <f t="shared" si="1"/>
        <v>#N/A</v>
      </c>
      <c r="E20" s="30" t="e">
        <f t="shared" si="2"/>
        <v>#N/A</v>
      </c>
      <c r="F20" s="29" t="e">
        <f t="shared" si="3"/>
        <v>#N/A</v>
      </c>
      <c r="G20" s="29" t="e">
        <f t="shared" si="4"/>
        <v>#N/A</v>
      </c>
      <c r="H20" s="29" t="e">
        <f t="shared" si="8"/>
        <v>#N/A</v>
      </c>
      <c r="I20" s="29" t="e">
        <f t="shared" si="5"/>
        <v>#N/A</v>
      </c>
      <c r="J20" s="29" t="e">
        <f>SUM($H$18:$H20)</f>
        <v>#N/A</v>
      </c>
    </row>
    <row r="21" spans="1:10" x14ac:dyDescent="0.2">
      <c r="A21" s="26" t="e">
        <f t="shared" si="6"/>
        <v>#N/A</v>
      </c>
      <c r="B21" s="27" t="e">
        <f t="shared" si="0"/>
        <v>#N/A</v>
      </c>
      <c r="C21" s="29" t="e">
        <f t="shared" si="7"/>
        <v>#N/A</v>
      </c>
      <c r="D21" s="29" t="e">
        <f t="shared" si="1"/>
        <v>#N/A</v>
      </c>
      <c r="E21" s="30" t="e">
        <f t="shared" si="2"/>
        <v>#N/A</v>
      </c>
      <c r="F21" s="29" t="e">
        <f t="shared" si="3"/>
        <v>#N/A</v>
      </c>
      <c r="G21" s="29" t="e">
        <f t="shared" si="4"/>
        <v>#N/A</v>
      </c>
      <c r="H21" s="29" t="e">
        <f t="shared" si="8"/>
        <v>#N/A</v>
      </c>
      <c r="I21" s="29" t="e">
        <f t="shared" si="5"/>
        <v>#N/A</v>
      </c>
      <c r="J21" s="29" t="e">
        <f>SUM($H$18:$H21)</f>
        <v>#N/A</v>
      </c>
    </row>
    <row r="22" spans="1:10" x14ac:dyDescent="0.2">
      <c r="A22" s="26" t="e">
        <f t="shared" si="6"/>
        <v>#N/A</v>
      </c>
      <c r="B22" s="27" t="e">
        <f t="shared" si="0"/>
        <v>#N/A</v>
      </c>
      <c r="C22" s="29" t="e">
        <f t="shared" si="7"/>
        <v>#N/A</v>
      </c>
      <c r="D22" s="29" t="e">
        <f t="shared" si="1"/>
        <v>#N/A</v>
      </c>
      <c r="E22" s="30" t="e">
        <f t="shared" si="2"/>
        <v>#N/A</v>
      </c>
      <c r="F22" s="29" t="e">
        <f t="shared" si="3"/>
        <v>#N/A</v>
      </c>
      <c r="G22" s="29" t="e">
        <f t="shared" si="4"/>
        <v>#N/A</v>
      </c>
      <c r="H22" s="29" t="e">
        <f t="shared" si="8"/>
        <v>#N/A</v>
      </c>
      <c r="I22" s="29" t="e">
        <f t="shared" si="5"/>
        <v>#N/A</v>
      </c>
      <c r="J22" s="29" t="e">
        <f>SUM($H$18:$H22)</f>
        <v>#N/A</v>
      </c>
    </row>
    <row r="23" spans="1:10" x14ac:dyDescent="0.2">
      <c r="A23" s="26" t="e">
        <f t="shared" si="6"/>
        <v>#N/A</v>
      </c>
      <c r="B23" s="27" t="e">
        <f t="shared" si="0"/>
        <v>#N/A</v>
      </c>
      <c r="C23" s="29" t="e">
        <f t="shared" si="7"/>
        <v>#N/A</v>
      </c>
      <c r="D23" s="29" t="e">
        <f t="shared" si="1"/>
        <v>#N/A</v>
      </c>
      <c r="E23" s="30" t="e">
        <f t="shared" si="2"/>
        <v>#N/A</v>
      </c>
      <c r="F23" s="29" t="e">
        <f t="shared" si="3"/>
        <v>#N/A</v>
      </c>
      <c r="G23" s="29" t="e">
        <f t="shared" si="4"/>
        <v>#N/A</v>
      </c>
      <c r="H23" s="29" t="e">
        <f t="shared" si="8"/>
        <v>#N/A</v>
      </c>
      <c r="I23" s="29" t="e">
        <f t="shared" si="5"/>
        <v>#N/A</v>
      </c>
      <c r="J23" s="29" t="e">
        <f>SUM($H$18:$H23)</f>
        <v>#N/A</v>
      </c>
    </row>
    <row r="24" spans="1:10" x14ac:dyDescent="0.2">
      <c r="A24" s="26" t="e">
        <f t="shared" si="6"/>
        <v>#N/A</v>
      </c>
      <c r="B24" s="27" t="e">
        <f t="shared" si="0"/>
        <v>#N/A</v>
      </c>
      <c r="C24" s="29" t="e">
        <f t="shared" si="7"/>
        <v>#N/A</v>
      </c>
      <c r="D24" s="29" t="e">
        <f t="shared" si="1"/>
        <v>#N/A</v>
      </c>
      <c r="E24" s="30" t="e">
        <f t="shared" si="2"/>
        <v>#N/A</v>
      </c>
      <c r="F24" s="29" t="e">
        <f t="shared" si="3"/>
        <v>#N/A</v>
      </c>
      <c r="G24" s="29" t="e">
        <f t="shared" si="4"/>
        <v>#N/A</v>
      </c>
      <c r="H24" s="29" t="e">
        <f t="shared" si="8"/>
        <v>#N/A</v>
      </c>
      <c r="I24" s="29" t="e">
        <f t="shared" si="5"/>
        <v>#N/A</v>
      </c>
      <c r="J24" s="29" t="e">
        <f>SUM($H$18:$H24)</f>
        <v>#N/A</v>
      </c>
    </row>
    <row r="25" spans="1:10" x14ac:dyDescent="0.2">
      <c r="A25" s="26" t="e">
        <f t="shared" si="6"/>
        <v>#N/A</v>
      </c>
      <c r="B25" s="27" t="e">
        <f t="shared" si="0"/>
        <v>#N/A</v>
      </c>
      <c r="C25" s="29" t="e">
        <f t="shared" si="7"/>
        <v>#N/A</v>
      </c>
      <c r="D25" s="29" t="e">
        <f t="shared" si="1"/>
        <v>#N/A</v>
      </c>
      <c r="E25" s="30" t="e">
        <f t="shared" si="2"/>
        <v>#N/A</v>
      </c>
      <c r="F25" s="29" t="e">
        <f t="shared" si="3"/>
        <v>#N/A</v>
      </c>
      <c r="G25" s="29" t="e">
        <f t="shared" si="4"/>
        <v>#N/A</v>
      </c>
      <c r="H25" s="29" t="e">
        <f t="shared" si="8"/>
        <v>#N/A</v>
      </c>
      <c r="I25" s="29" t="e">
        <f t="shared" si="5"/>
        <v>#N/A</v>
      </c>
      <c r="J25" s="29" t="e">
        <f>SUM($H$18:$H25)</f>
        <v>#N/A</v>
      </c>
    </row>
    <row r="26" spans="1:10" x14ac:dyDescent="0.2">
      <c r="A26" s="26" t="e">
        <f t="shared" si="6"/>
        <v>#N/A</v>
      </c>
      <c r="B26" s="27" t="e">
        <f t="shared" si="0"/>
        <v>#N/A</v>
      </c>
      <c r="C26" s="29" t="e">
        <f t="shared" si="7"/>
        <v>#N/A</v>
      </c>
      <c r="D26" s="29" t="e">
        <f t="shared" si="1"/>
        <v>#N/A</v>
      </c>
      <c r="E26" s="30" t="e">
        <f t="shared" si="2"/>
        <v>#N/A</v>
      </c>
      <c r="F26" s="29" t="e">
        <f t="shared" si="3"/>
        <v>#N/A</v>
      </c>
      <c r="G26" s="29" t="e">
        <f t="shared" si="4"/>
        <v>#N/A</v>
      </c>
      <c r="H26" s="29" t="e">
        <f t="shared" si="8"/>
        <v>#N/A</v>
      </c>
      <c r="I26" s="29" t="e">
        <f t="shared" si="5"/>
        <v>#N/A</v>
      </c>
      <c r="J26" s="29" t="e">
        <f>SUM($H$18:$H26)</f>
        <v>#N/A</v>
      </c>
    </row>
    <row r="27" spans="1:10" x14ac:dyDescent="0.2">
      <c r="A27" s="26" t="e">
        <f t="shared" si="6"/>
        <v>#N/A</v>
      </c>
      <c r="B27" s="27" t="e">
        <f t="shared" si="0"/>
        <v>#N/A</v>
      </c>
      <c r="C27" s="29" t="e">
        <f t="shared" si="7"/>
        <v>#N/A</v>
      </c>
      <c r="D27" s="29" t="e">
        <f t="shared" si="1"/>
        <v>#N/A</v>
      </c>
      <c r="E27" s="30" t="e">
        <f t="shared" si="2"/>
        <v>#N/A</v>
      </c>
      <c r="F27" s="29" t="e">
        <f t="shared" si="3"/>
        <v>#N/A</v>
      </c>
      <c r="G27" s="29" t="e">
        <f t="shared" si="4"/>
        <v>#N/A</v>
      </c>
      <c r="H27" s="29" t="e">
        <f t="shared" si="8"/>
        <v>#N/A</v>
      </c>
      <c r="I27" s="29" t="e">
        <f t="shared" si="5"/>
        <v>#N/A</v>
      </c>
      <c r="J27" s="29" t="e">
        <f>SUM($H$18:$H27)</f>
        <v>#N/A</v>
      </c>
    </row>
    <row r="28" spans="1:10" x14ac:dyDescent="0.2">
      <c r="A28" s="26" t="e">
        <f t="shared" si="6"/>
        <v>#N/A</v>
      </c>
      <c r="B28" s="27" t="e">
        <f t="shared" si="0"/>
        <v>#N/A</v>
      </c>
      <c r="C28" s="29" t="e">
        <f t="shared" si="7"/>
        <v>#N/A</v>
      </c>
      <c r="D28" s="29" t="e">
        <f t="shared" si="1"/>
        <v>#N/A</v>
      </c>
      <c r="E28" s="30" t="e">
        <f t="shared" si="2"/>
        <v>#N/A</v>
      </c>
      <c r="F28" s="29" t="e">
        <f t="shared" si="3"/>
        <v>#N/A</v>
      </c>
      <c r="G28" s="29" t="e">
        <f t="shared" si="4"/>
        <v>#N/A</v>
      </c>
      <c r="H28" s="29" t="e">
        <f t="shared" si="8"/>
        <v>#N/A</v>
      </c>
      <c r="I28" s="29" t="e">
        <f t="shared" si="5"/>
        <v>#N/A</v>
      </c>
      <c r="J28" s="29" t="e">
        <f>SUM($H$18:$H28)</f>
        <v>#N/A</v>
      </c>
    </row>
    <row r="29" spans="1:10" x14ac:dyDescent="0.2">
      <c r="A29" s="26" t="e">
        <f t="shared" si="6"/>
        <v>#N/A</v>
      </c>
      <c r="B29" s="27" t="e">
        <f t="shared" si="0"/>
        <v>#N/A</v>
      </c>
      <c r="C29" s="29" t="e">
        <f t="shared" si="7"/>
        <v>#N/A</v>
      </c>
      <c r="D29" s="29" t="e">
        <f t="shared" si="1"/>
        <v>#N/A</v>
      </c>
      <c r="E29" s="30" t="e">
        <f t="shared" si="2"/>
        <v>#N/A</v>
      </c>
      <c r="F29" s="29" t="e">
        <f t="shared" si="3"/>
        <v>#N/A</v>
      </c>
      <c r="G29" s="29" t="e">
        <f t="shared" si="4"/>
        <v>#N/A</v>
      </c>
      <c r="H29" s="29" t="e">
        <f t="shared" si="8"/>
        <v>#N/A</v>
      </c>
      <c r="I29" s="29" t="e">
        <f t="shared" si="5"/>
        <v>#N/A</v>
      </c>
      <c r="J29" s="29" t="e">
        <f>SUM($H$18:$H29)</f>
        <v>#N/A</v>
      </c>
    </row>
    <row r="30" spans="1:10" x14ac:dyDescent="0.2">
      <c r="A30" s="26" t="e">
        <f t="shared" si="6"/>
        <v>#N/A</v>
      </c>
      <c r="B30" s="27" t="e">
        <f t="shared" si="0"/>
        <v>#N/A</v>
      </c>
      <c r="C30" s="29" t="e">
        <f t="shared" si="7"/>
        <v>#N/A</v>
      </c>
      <c r="D30" s="29" t="e">
        <f t="shared" si="1"/>
        <v>#N/A</v>
      </c>
      <c r="E30" s="30" t="e">
        <f t="shared" si="2"/>
        <v>#N/A</v>
      </c>
      <c r="F30" s="29" t="e">
        <f t="shared" si="3"/>
        <v>#N/A</v>
      </c>
      <c r="G30" s="29" t="e">
        <f t="shared" si="4"/>
        <v>#N/A</v>
      </c>
      <c r="H30" s="29" t="e">
        <f t="shared" si="8"/>
        <v>#N/A</v>
      </c>
      <c r="I30" s="29" t="e">
        <f t="shared" si="5"/>
        <v>#N/A</v>
      </c>
      <c r="J30" s="29" t="e">
        <f>SUM($H$18:$H30)</f>
        <v>#N/A</v>
      </c>
    </row>
    <row r="31" spans="1:10" x14ac:dyDescent="0.2">
      <c r="A31" s="26" t="e">
        <f t="shared" si="6"/>
        <v>#N/A</v>
      </c>
      <c r="B31" s="27" t="e">
        <f t="shared" si="0"/>
        <v>#N/A</v>
      </c>
      <c r="C31" s="29" t="e">
        <f t="shared" si="7"/>
        <v>#N/A</v>
      </c>
      <c r="D31" s="29" t="e">
        <f t="shared" si="1"/>
        <v>#N/A</v>
      </c>
      <c r="E31" s="30" t="e">
        <f t="shared" si="2"/>
        <v>#N/A</v>
      </c>
      <c r="F31" s="29" t="e">
        <f t="shared" si="3"/>
        <v>#N/A</v>
      </c>
      <c r="G31" s="29" t="e">
        <f t="shared" si="4"/>
        <v>#N/A</v>
      </c>
      <c r="H31" s="29" t="e">
        <f t="shared" si="8"/>
        <v>#N/A</v>
      </c>
      <c r="I31" s="29" t="e">
        <f t="shared" si="5"/>
        <v>#N/A</v>
      </c>
      <c r="J31" s="29" t="e">
        <f>SUM($H$18:$H31)</f>
        <v>#N/A</v>
      </c>
    </row>
    <row r="32" spans="1:10" x14ac:dyDescent="0.2">
      <c r="A32" s="26" t="e">
        <f t="shared" si="6"/>
        <v>#N/A</v>
      </c>
      <c r="B32" s="27" t="e">
        <f t="shared" si="0"/>
        <v>#N/A</v>
      </c>
      <c r="C32" s="29" t="e">
        <f t="shared" si="7"/>
        <v>#N/A</v>
      </c>
      <c r="D32" s="29" t="e">
        <f t="shared" si="1"/>
        <v>#N/A</v>
      </c>
      <c r="E32" s="30" t="e">
        <f t="shared" si="2"/>
        <v>#N/A</v>
      </c>
      <c r="F32" s="29" t="e">
        <f t="shared" si="3"/>
        <v>#N/A</v>
      </c>
      <c r="G32" s="29" t="e">
        <f t="shared" si="4"/>
        <v>#N/A</v>
      </c>
      <c r="H32" s="29" t="e">
        <f t="shared" si="8"/>
        <v>#N/A</v>
      </c>
      <c r="I32" s="29" t="e">
        <f t="shared" si="5"/>
        <v>#N/A</v>
      </c>
      <c r="J32" s="29" t="e">
        <f>SUM($H$18:$H32)</f>
        <v>#N/A</v>
      </c>
    </row>
    <row r="33" spans="1:10" x14ac:dyDescent="0.2">
      <c r="A33" s="26" t="e">
        <f t="shared" si="6"/>
        <v>#N/A</v>
      </c>
      <c r="B33" s="27" t="e">
        <f t="shared" si="0"/>
        <v>#N/A</v>
      </c>
      <c r="C33" s="29" t="e">
        <f t="shared" si="7"/>
        <v>#N/A</v>
      </c>
      <c r="D33" s="29" t="e">
        <f t="shared" si="1"/>
        <v>#N/A</v>
      </c>
      <c r="E33" s="30" t="e">
        <f t="shared" si="2"/>
        <v>#N/A</v>
      </c>
      <c r="F33" s="29" t="e">
        <f t="shared" si="3"/>
        <v>#N/A</v>
      </c>
      <c r="G33" s="29" t="e">
        <f t="shared" si="4"/>
        <v>#N/A</v>
      </c>
      <c r="H33" s="29" t="e">
        <f t="shared" si="8"/>
        <v>#N/A</v>
      </c>
      <c r="I33" s="29" t="e">
        <f t="shared" si="5"/>
        <v>#N/A</v>
      </c>
      <c r="J33" s="29" t="e">
        <f>SUM($H$18:$H33)</f>
        <v>#N/A</v>
      </c>
    </row>
    <row r="34" spans="1:10" x14ac:dyDescent="0.2">
      <c r="A34" s="26" t="e">
        <f t="shared" si="6"/>
        <v>#N/A</v>
      </c>
      <c r="B34" s="27" t="e">
        <f t="shared" si="0"/>
        <v>#N/A</v>
      </c>
      <c r="C34" s="29" t="e">
        <f t="shared" si="7"/>
        <v>#N/A</v>
      </c>
      <c r="D34" s="29" t="e">
        <f t="shared" si="1"/>
        <v>#N/A</v>
      </c>
      <c r="E34" s="30" t="e">
        <f t="shared" si="2"/>
        <v>#N/A</v>
      </c>
      <c r="F34" s="29" t="e">
        <f t="shared" si="3"/>
        <v>#N/A</v>
      </c>
      <c r="G34" s="29" t="e">
        <f t="shared" si="4"/>
        <v>#N/A</v>
      </c>
      <c r="H34" s="29" t="e">
        <f t="shared" si="8"/>
        <v>#N/A</v>
      </c>
      <c r="I34" s="29" t="e">
        <f t="shared" si="5"/>
        <v>#N/A</v>
      </c>
      <c r="J34" s="29" t="e">
        <f>SUM($H$18:$H34)</f>
        <v>#N/A</v>
      </c>
    </row>
    <row r="35" spans="1:10" x14ac:dyDescent="0.2">
      <c r="A35" s="26" t="e">
        <f t="shared" si="6"/>
        <v>#N/A</v>
      </c>
      <c r="B35" s="27" t="e">
        <f t="shared" si="0"/>
        <v>#N/A</v>
      </c>
      <c r="C35" s="29" t="e">
        <f t="shared" si="7"/>
        <v>#N/A</v>
      </c>
      <c r="D35" s="29" t="e">
        <f t="shared" si="1"/>
        <v>#N/A</v>
      </c>
      <c r="E35" s="30" t="e">
        <f t="shared" si="2"/>
        <v>#N/A</v>
      </c>
      <c r="F35" s="29" t="e">
        <f t="shared" si="3"/>
        <v>#N/A</v>
      </c>
      <c r="G35" s="29" t="e">
        <f t="shared" si="4"/>
        <v>#N/A</v>
      </c>
      <c r="H35" s="29" t="e">
        <f t="shared" si="8"/>
        <v>#N/A</v>
      </c>
      <c r="I35" s="29" t="e">
        <f t="shared" si="5"/>
        <v>#N/A</v>
      </c>
      <c r="J35" s="29" t="e">
        <f>SUM($H$18:$H35)</f>
        <v>#N/A</v>
      </c>
    </row>
    <row r="36" spans="1:10" x14ac:dyDescent="0.2">
      <c r="A36" s="26" t="e">
        <f t="shared" si="6"/>
        <v>#N/A</v>
      </c>
      <c r="B36" s="27" t="e">
        <f t="shared" si="0"/>
        <v>#N/A</v>
      </c>
      <c r="C36" s="29" t="e">
        <f t="shared" si="7"/>
        <v>#N/A</v>
      </c>
      <c r="D36" s="29" t="e">
        <f t="shared" si="1"/>
        <v>#N/A</v>
      </c>
      <c r="E36" s="30" t="e">
        <f t="shared" si="2"/>
        <v>#N/A</v>
      </c>
      <c r="F36" s="29" t="e">
        <f t="shared" si="3"/>
        <v>#N/A</v>
      </c>
      <c r="G36" s="29" t="e">
        <f t="shared" si="4"/>
        <v>#N/A</v>
      </c>
      <c r="H36" s="29" t="e">
        <f t="shared" si="8"/>
        <v>#N/A</v>
      </c>
      <c r="I36" s="29" t="e">
        <f t="shared" si="5"/>
        <v>#N/A</v>
      </c>
      <c r="J36" s="29" t="e">
        <f>SUM($H$18:$H36)</f>
        <v>#N/A</v>
      </c>
    </row>
    <row r="37" spans="1:10" x14ac:dyDescent="0.2">
      <c r="A37" s="26" t="e">
        <f t="shared" si="6"/>
        <v>#N/A</v>
      </c>
      <c r="B37" s="27" t="e">
        <f t="shared" si="0"/>
        <v>#N/A</v>
      </c>
      <c r="C37" s="29" t="e">
        <f t="shared" si="7"/>
        <v>#N/A</v>
      </c>
      <c r="D37" s="29" t="e">
        <f t="shared" si="1"/>
        <v>#N/A</v>
      </c>
      <c r="E37" s="30" t="e">
        <f t="shared" si="2"/>
        <v>#N/A</v>
      </c>
      <c r="F37" s="29" t="e">
        <f t="shared" si="3"/>
        <v>#N/A</v>
      </c>
      <c r="G37" s="29" t="e">
        <f t="shared" si="4"/>
        <v>#N/A</v>
      </c>
      <c r="H37" s="29" t="e">
        <f t="shared" si="8"/>
        <v>#N/A</v>
      </c>
      <c r="I37" s="29" t="e">
        <f t="shared" si="5"/>
        <v>#N/A</v>
      </c>
      <c r="J37" s="29" t="e">
        <f>SUM($H$18:$H37)</f>
        <v>#N/A</v>
      </c>
    </row>
    <row r="38" spans="1:10" x14ac:dyDescent="0.2">
      <c r="A38" s="26" t="e">
        <f t="shared" si="6"/>
        <v>#N/A</v>
      </c>
      <c r="B38" s="27" t="e">
        <f t="shared" si="0"/>
        <v>#N/A</v>
      </c>
      <c r="C38" s="29" t="e">
        <f t="shared" si="7"/>
        <v>#N/A</v>
      </c>
      <c r="D38" s="29" t="e">
        <f t="shared" si="1"/>
        <v>#N/A</v>
      </c>
      <c r="E38" s="30" t="e">
        <f t="shared" si="2"/>
        <v>#N/A</v>
      </c>
      <c r="F38" s="29" t="e">
        <f t="shared" si="3"/>
        <v>#N/A</v>
      </c>
      <c r="G38" s="29" t="e">
        <f t="shared" si="4"/>
        <v>#N/A</v>
      </c>
      <c r="H38" s="29" t="e">
        <f t="shared" si="8"/>
        <v>#N/A</v>
      </c>
      <c r="I38" s="29" t="e">
        <f t="shared" si="5"/>
        <v>#N/A</v>
      </c>
      <c r="J38" s="29" t="e">
        <f>SUM($H$18:$H38)</f>
        <v>#N/A</v>
      </c>
    </row>
    <row r="39" spans="1:10" x14ac:dyDescent="0.2">
      <c r="A39" s="26" t="e">
        <f t="shared" si="6"/>
        <v>#N/A</v>
      </c>
      <c r="B39" s="27" t="e">
        <f t="shared" si="0"/>
        <v>#N/A</v>
      </c>
      <c r="C39" s="29" t="e">
        <f t="shared" si="7"/>
        <v>#N/A</v>
      </c>
      <c r="D39" s="29" t="e">
        <f t="shared" si="1"/>
        <v>#N/A</v>
      </c>
      <c r="E39" s="30" t="e">
        <f t="shared" si="2"/>
        <v>#N/A</v>
      </c>
      <c r="F39" s="29" t="e">
        <f t="shared" si="3"/>
        <v>#N/A</v>
      </c>
      <c r="G39" s="29" t="e">
        <f t="shared" si="4"/>
        <v>#N/A</v>
      </c>
      <c r="H39" s="29" t="e">
        <f t="shared" si="8"/>
        <v>#N/A</v>
      </c>
      <c r="I39" s="29" t="e">
        <f t="shared" si="5"/>
        <v>#N/A</v>
      </c>
      <c r="J39" s="29" t="e">
        <f>SUM($H$18:$H39)</f>
        <v>#N/A</v>
      </c>
    </row>
    <row r="40" spans="1:10" x14ac:dyDescent="0.2">
      <c r="A40" s="26" t="e">
        <f t="shared" si="6"/>
        <v>#N/A</v>
      </c>
      <c r="B40" s="27" t="e">
        <f t="shared" si="0"/>
        <v>#N/A</v>
      </c>
      <c r="C40" s="29" t="e">
        <f t="shared" si="7"/>
        <v>#N/A</v>
      </c>
      <c r="D40" s="29" t="e">
        <f t="shared" si="1"/>
        <v>#N/A</v>
      </c>
      <c r="E40" s="30" t="e">
        <f t="shared" si="2"/>
        <v>#N/A</v>
      </c>
      <c r="F40" s="29" t="e">
        <f t="shared" si="3"/>
        <v>#N/A</v>
      </c>
      <c r="G40" s="29" t="e">
        <f t="shared" si="4"/>
        <v>#N/A</v>
      </c>
      <c r="H40" s="29" t="e">
        <f t="shared" si="8"/>
        <v>#N/A</v>
      </c>
      <c r="I40" s="29" t="e">
        <f t="shared" si="5"/>
        <v>#N/A</v>
      </c>
      <c r="J40" s="29" t="e">
        <f>SUM($H$18:$H40)</f>
        <v>#N/A</v>
      </c>
    </row>
    <row r="41" spans="1:10" x14ac:dyDescent="0.2">
      <c r="A41" s="26" t="e">
        <f t="shared" si="6"/>
        <v>#N/A</v>
      </c>
      <c r="B41" s="27" t="e">
        <f t="shared" si="0"/>
        <v>#N/A</v>
      </c>
      <c r="C41" s="29" t="e">
        <f t="shared" si="7"/>
        <v>#N/A</v>
      </c>
      <c r="D41" s="29" t="e">
        <f t="shared" si="1"/>
        <v>#N/A</v>
      </c>
      <c r="E41" s="30" t="e">
        <f t="shared" si="2"/>
        <v>#N/A</v>
      </c>
      <c r="F41" s="29" t="e">
        <f t="shared" si="3"/>
        <v>#N/A</v>
      </c>
      <c r="G41" s="29" t="e">
        <f t="shared" si="4"/>
        <v>#N/A</v>
      </c>
      <c r="H41" s="29" t="e">
        <f t="shared" si="8"/>
        <v>#N/A</v>
      </c>
      <c r="I41" s="29" t="e">
        <f t="shared" si="5"/>
        <v>#N/A</v>
      </c>
      <c r="J41" s="29" t="e">
        <f>SUM($H$18:$H41)</f>
        <v>#N/A</v>
      </c>
    </row>
    <row r="42" spans="1:10" x14ac:dyDescent="0.2">
      <c r="A42" s="26" t="e">
        <f t="shared" si="6"/>
        <v>#N/A</v>
      </c>
      <c r="B42" s="27" t="e">
        <f t="shared" si="0"/>
        <v>#N/A</v>
      </c>
      <c r="C42" s="29" t="e">
        <f t="shared" si="7"/>
        <v>#N/A</v>
      </c>
      <c r="D42" s="29" t="e">
        <f t="shared" si="1"/>
        <v>#N/A</v>
      </c>
      <c r="E42" s="30" t="e">
        <f t="shared" si="2"/>
        <v>#N/A</v>
      </c>
      <c r="F42" s="29" t="e">
        <f t="shared" si="3"/>
        <v>#N/A</v>
      </c>
      <c r="G42" s="29" t="e">
        <f t="shared" si="4"/>
        <v>#N/A</v>
      </c>
      <c r="H42" s="29" t="e">
        <f t="shared" si="8"/>
        <v>#N/A</v>
      </c>
      <c r="I42" s="29" t="e">
        <f t="shared" si="5"/>
        <v>#N/A</v>
      </c>
      <c r="J42" s="29" t="e">
        <f>SUM($H$18:$H42)</f>
        <v>#N/A</v>
      </c>
    </row>
    <row r="43" spans="1:10" x14ac:dyDescent="0.2">
      <c r="A43" s="26" t="e">
        <f t="shared" si="6"/>
        <v>#N/A</v>
      </c>
      <c r="B43" s="27" t="e">
        <f t="shared" si="0"/>
        <v>#N/A</v>
      </c>
      <c r="C43" s="29" t="e">
        <f t="shared" si="7"/>
        <v>#N/A</v>
      </c>
      <c r="D43" s="29" t="e">
        <f t="shared" si="1"/>
        <v>#N/A</v>
      </c>
      <c r="E43" s="30" t="e">
        <f t="shared" si="2"/>
        <v>#N/A</v>
      </c>
      <c r="F43" s="29" t="e">
        <f t="shared" si="3"/>
        <v>#N/A</v>
      </c>
      <c r="G43" s="29" t="e">
        <f t="shared" si="4"/>
        <v>#N/A</v>
      </c>
      <c r="H43" s="29" t="e">
        <f t="shared" si="8"/>
        <v>#N/A</v>
      </c>
      <c r="I43" s="29" t="e">
        <f t="shared" si="5"/>
        <v>#N/A</v>
      </c>
      <c r="J43" s="29" t="e">
        <f>SUM($H$18:$H43)</f>
        <v>#N/A</v>
      </c>
    </row>
    <row r="44" spans="1:10" x14ac:dyDescent="0.2">
      <c r="A44" s="26" t="e">
        <f t="shared" si="6"/>
        <v>#N/A</v>
      </c>
      <c r="B44" s="27" t="e">
        <f t="shared" si="0"/>
        <v>#N/A</v>
      </c>
      <c r="C44" s="29" t="e">
        <f t="shared" si="7"/>
        <v>#N/A</v>
      </c>
      <c r="D44" s="29" t="e">
        <f t="shared" si="1"/>
        <v>#N/A</v>
      </c>
      <c r="E44" s="30" t="e">
        <f t="shared" si="2"/>
        <v>#N/A</v>
      </c>
      <c r="F44" s="29" t="e">
        <f t="shared" si="3"/>
        <v>#N/A</v>
      </c>
      <c r="G44" s="29" t="e">
        <f t="shared" si="4"/>
        <v>#N/A</v>
      </c>
      <c r="H44" s="29" t="e">
        <f t="shared" si="8"/>
        <v>#N/A</v>
      </c>
      <c r="I44" s="29" t="e">
        <f t="shared" si="5"/>
        <v>#N/A</v>
      </c>
      <c r="J44" s="29" t="e">
        <f>SUM($H$18:$H44)</f>
        <v>#N/A</v>
      </c>
    </row>
    <row r="45" spans="1:10" x14ac:dyDescent="0.2">
      <c r="A45" s="26" t="e">
        <f t="shared" si="6"/>
        <v>#N/A</v>
      </c>
      <c r="B45" s="27" t="e">
        <f t="shared" si="0"/>
        <v>#N/A</v>
      </c>
      <c r="C45" s="29" t="e">
        <f t="shared" si="7"/>
        <v>#N/A</v>
      </c>
      <c r="D45" s="29" t="e">
        <f t="shared" si="1"/>
        <v>#N/A</v>
      </c>
      <c r="E45" s="30" t="e">
        <f t="shared" si="2"/>
        <v>#N/A</v>
      </c>
      <c r="F45" s="29" t="e">
        <f t="shared" si="3"/>
        <v>#N/A</v>
      </c>
      <c r="G45" s="29" t="e">
        <f t="shared" si="4"/>
        <v>#N/A</v>
      </c>
      <c r="H45" s="29" t="e">
        <f t="shared" si="8"/>
        <v>#N/A</v>
      </c>
      <c r="I45" s="29" t="e">
        <f t="shared" si="5"/>
        <v>#N/A</v>
      </c>
      <c r="J45" s="29" t="e">
        <f>SUM($H$18:$H45)</f>
        <v>#N/A</v>
      </c>
    </row>
    <row r="46" spans="1:10" x14ac:dyDescent="0.2">
      <c r="A46" s="26" t="e">
        <f t="shared" si="6"/>
        <v>#N/A</v>
      </c>
      <c r="B46" s="27" t="e">
        <f t="shared" si="0"/>
        <v>#N/A</v>
      </c>
      <c r="C46" s="29" t="e">
        <f t="shared" si="7"/>
        <v>#N/A</v>
      </c>
      <c r="D46" s="29" t="e">
        <f t="shared" si="1"/>
        <v>#N/A</v>
      </c>
      <c r="E46" s="30" t="e">
        <f t="shared" si="2"/>
        <v>#N/A</v>
      </c>
      <c r="F46" s="29" t="e">
        <f t="shared" si="3"/>
        <v>#N/A</v>
      </c>
      <c r="G46" s="29" t="e">
        <f t="shared" si="4"/>
        <v>#N/A</v>
      </c>
      <c r="H46" s="29" t="e">
        <f t="shared" si="8"/>
        <v>#N/A</v>
      </c>
      <c r="I46" s="29" t="e">
        <f t="shared" si="5"/>
        <v>#N/A</v>
      </c>
      <c r="J46" s="29" t="e">
        <f>SUM($H$18:$H46)</f>
        <v>#N/A</v>
      </c>
    </row>
    <row r="47" spans="1:10" x14ac:dyDescent="0.2">
      <c r="A47" s="26" t="e">
        <f t="shared" si="6"/>
        <v>#N/A</v>
      </c>
      <c r="B47" s="27" t="e">
        <f t="shared" si="0"/>
        <v>#N/A</v>
      </c>
      <c r="C47" s="29" t="e">
        <f t="shared" si="7"/>
        <v>#N/A</v>
      </c>
      <c r="D47" s="29" t="e">
        <f t="shared" si="1"/>
        <v>#N/A</v>
      </c>
      <c r="E47" s="30" t="e">
        <f t="shared" si="2"/>
        <v>#N/A</v>
      </c>
      <c r="F47" s="29" t="e">
        <f t="shared" si="3"/>
        <v>#N/A</v>
      </c>
      <c r="G47" s="29" t="e">
        <f t="shared" si="4"/>
        <v>#N/A</v>
      </c>
      <c r="H47" s="29" t="e">
        <f t="shared" si="8"/>
        <v>#N/A</v>
      </c>
      <c r="I47" s="29" t="e">
        <f t="shared" si="5"/>
        <v>#N/A</v>
      </c>
      <c r="J47" s="29" t="e">
        <f>SUM($H$18:$H47)</f>
        <v>#N/A</v>
      </c>
    </row>
    <row r="48" spans="1:10" x14ac:dyDescent="0.2">
      <c r="A48" s="26" t="e">
        <f t="shared" si="6"/>
        <v>#N/A</v>
      </c>
      <c r="B48" s="27" t="e">
        <f t="shared" si="0"/>
        <v>#N/A</v>
      </c>
      <c r="C48" s="29" t="e">
        <f t="shared" si="7"/>
        <v>#N/A</v>
      </c>
      <c r="D48" s="29" t="e">
        <f t="shared" si="1"/>
        <v>#N/A</v>
      </c>
      <c r="E48" s="30" t="e">
        <f t="shared" si="2"/>
        <v>#N/A</v>
      </c>
      <c r="F48" s="29" t="e">
        <f t="shared" si="3"/>
        <v>#N/A</v>
      </c>
      <c r="G48" s="29" t="e">
        <f t="shared" si="4"/>
        <v>#N/A</v>
      </c>
      <c r="H48" s="29" t="e">
        <f t="shared" si="8"/>
        <v>#N/A</v>
      </c>
      <c r="I48" s="29" t="e">
        <f t="shared" si="5"/>
        <v>#N/A</v>
      </c>
      <c r="J48" s="29" t="e">
        <f>SUM($H$18:$H48)</f>
        <v>#N/A</v>
      </c>
    </row>
    <row r="49" spans="1:10" x14ac:dyDescent="0.2">
      <c r="A49" s="26" t="e">
        <f t="shared" si="6"/>
        <v>#N/A</v>
      </c>
      <c r="B49" s="27" t="e">
        <f t="shared" si="0"/>
        <v>#N/A</v>
      </c>
      <c r="C49" s="29" t="e">
        <f t="shared" si="7"/>
        <v>#N/A</v>
      </c>
      <c r="D49" s="29" t="e">
        <f t="shared" si="1"/>
        <v>#N/A</v>
      </c>
      <c r="E49" s="30" t="e">
        <f t="shared" si="2"/>
        <v>#N/A</v>
      </c>
      <c r="F49" s="29" t="e">
        <f t="shared" si="3"/>
        <v>#N/A</v>
      </c>
      <c r="G49" s="29" t="e">
        <f t="shared" si="4"/>
        <v>#N/A</v>
      </c>
      <c r="H49" s="29" t="e">
        <f t="shared" si="8"/>
        <v>#N/A</v>
      </c>
      <c r="I49" s="29" t="e">
        <f t="shared" si="5"/>
        <v>#N/A</v>
      </c>
      <c r="J49" s="29" t="e">
        <f>SUM($H$18:$H49)</f>
        <v>#N/A</v>
      </c>
    </row>
    <row r="50" spans="1:10" x14ac:dyDescent="0.2">
      <c r="A50" s="26" t="e">
        <f t="shared" si="6"/>
        <v>#N/A</v>
      </c>
      <c r="B50" s="27" t="e">
        <f t="shared" si="0"/>
        <v>#N/A</v>
      </c>
      <c r="C50" s="29" t="e">
        <f t="shared" si="7"/>
        <v>#N/A</v>
      </c>
      <c r="D50" s="29" t="e">
        <f t="shared" si="1"/>
        <v>#N/A</v>
      </c>
      <c r="E50" s="30" t="e">
        <f t="shared" si="2"/>
        <v>#N/A</v>
      </c>
      <c r="F50" s="29" t="e">
        <f t="shared" si="3"/>
        <v>#N/A</v>
      </c>
      <c r="G50" s="29" t="e">
        <f t="shared" si="4"/>
        <v>#N/A</v>
      </c>
      <c r="H50" s="29" t="e">
        <f t="shared" si="8"/>
        <v>#N/A</v>
      </c>
      <c r="I50" s="29" t="e">
        <f t="shared" si="5"/>
        <v>#N/A</v>
      </c>
      <c r="J50" s="29" t="e">
        <f>SUM($H$18:$H50)</f>
        <v>#N/A</v>
      </c>
    </row>
    <row r="51" spans="1:10" x14ac:dyDescent="0.2">
      <c r="A51" s="26" t="e">
        <f t="shared" si="6"/>
        <v>#N/A</v>
      </c>
      <c r="B51" s="27" t="e">
        <f t="shared" si="0"/>
        <v>#N/A</v>
      </c>
      <c r="C51" s="29" t="e">
        <f t="shared" si="7"/>
        <v>#N/A</v>
      </c>
      <c r="D51" s="29" t="e">
        <f t="shared" si="1"/>
        <v>#N/A</v>
      </c>
      <c r="E51" s="30" t="e">
        <f t="shared" si="2"/>
        <v>#N/A</v>
      </c>
      <c r="F51" s="29" t="e">
        <f t="shared" si="3"/>
        <v>#N/A</v>
      </c>
      <c r="G51" s="29" t="e">
        <f t="shared" si="4"/>
        <v>#N/A</v>
      </c>
      <c r="H51" s="29" t="e">
        <f t="shared" si="8"/>
        <v>#N/A</v>
      </c>
      <c r="I51" s="29" t="e">
        <f t="shared" si="5"/>
        <v>#N/A</v>
      </c>
      <c r="J51" s="29" t="e">
        <f>SUM($H$18:$H51)</f>
        <v>#N/A</v>
      </c>
    </row>
    <row r="52" spans="1:10" x14ac:dyDescent="0.2">
      <c r="A52" s="26" t="e">
        <f t="shared" si="6"/>
        <v>#N/A</v>
      </c>
      <c r="B52" s="27" t="e">
        <f t="shared" si="0"/>
        <v>#N/A</v>
      </c>
      <c r="C52" s="29" t="e">
        <f t="shared" si="7"/>
        <v>#N/A</v>
      </c>
      <c r="D52" s="29" t="e">
        <f t="shared" si="1"/>
        <v>#N/A</v>
      </c>
      <c r="E52" s="30" t="e">
        <f t="shared" si="2"/>
        <v>#N/A</v>
      </c>
      <c r="F52" s="29" t="e">
        <f t="shared" si="3"/>
        <v>#N/A</v>
      </c>
      <c r="G52" s="29" t="e">
        <f t="shared" si="4"/>
        <v>#N/A</v>
      </c>
      <c r="H52" s="29" t="e">
        <f t="shared" si="8"/>
        <v>#N/A</v>
      </c>
      <c r="I52" s="29" t="e">
        <f t="shared" si="5"/>
        <v>#N/A</v>
      </c>
      <c r="J52" s="29" t="e">
        <f>SUM($H$18:$H52)</f>
        <v>#N/A</v>
      </c>
    </row>
    <row r="53" spans="1:10" x14ac:dyDescent="0.2">
      <c r="A53" s="26" t="e">
        <f t="shared" si="6"/>
        <v>#N/A</v>
      </c>
      <c r="B53" s="27" t="e">
        <f t="shared" si="0"/>
        <v>#N/A</v>
      </c>
      <c r="C53" s="29" t="e">
        <f t="shared" si="7"/>
        <v>#N/A</v>
      </c>
      <c r="D53" s="29" t="e">
        <f t="shared" si="1"/>
        <v>#N/A</v>
      </c>
      <c r="E53" s="30" t="e">
        <f t="shared" si="2"/>
        <v>#N/A</v>
      </c>
      <c r="F53" s="29" t="e">
        <f t="shared" si="3"/>
        <v>#N/A</v>
      </c>
      <c r="G53" s="29" t="e">
        <f t="shared" si="4"/>
        <v>#N/A</v>
      </c>
      <c r="H53" s="29" t="e">
        <f t="shared" si="8"/>
        <v>#N/A</v>
      </c>
      <c r="I53" s="29" t="e">
        <f t="shared" si="5"/>
        <v>#N/A</v>
      </c>
      <c r="J53" s="29" t="e">
        <f>SUM($H$18:$H53)</f>
        <v>#N/A</v>
      </c>
    </row>
    <row r="54" spans="1:10" x14ac:dyDescent="0.2">
      <c r="A54" s="26" t="e">
        <f t="shared" si="6"/>
        <v>#N/A</v>
      </c>
      <c r="B54" s="27" t="e">
        <f t="shared" si="0"/>
        <v>#N/A</v>
      </c>
      <c r="C54" s="29" t="e">
        <f t="shared" si="7"/>
        <v>#N/A</v>
      </c>
      <c r="D54" s="29" t="e">
        <f t="shared" si="1"/>
        <v>#N/A</v>
      </c>
      <c r="E54" s="30" t="e">
        <f t="shared" si="2"/>
        <v>#N/A</v>
      </c>
      <c r="F54" s="29" t="e">
        <f t="shared" si="3"/>
        <v>#N/A</v>
      </c>
      <c r="G54" s="29" t="e">
        <f t="shared" si="4"/>
        <v>#N/A</v>
      </c>
      <c r="H54" s="29" t="e">
        <f t="shared" si="8"/>
        <v>#N/A</v>
      </c>
      <c r="I54" s="29" t="e">
        <f t="shared" si="5"/>
        <v>#N/A</v>
      </c>
      <c r="J54" s="29" t="e">
        <f>SUM($H$18:$H54)</f>
        <v>#N/A</v>
      </c>
    </row>
    <row r="55" spans="1:10" x14ac:dyDescent="0.2">
      <c r="A55" s="26" t="e">
        <f t="shared" si="6"/>
        <v>#N/A</v>
      </c>
      <c r="B55" s="27" t="e">
        <f t="shared" si="0"/>
        <v>#N/A</v>
      </c>
      <c r="C55" s="29" t="e">
        <f t="shared" si="7"/>
        <v>#N/A</v>
      </c>
      <c r="D55" s="29" t="e">
        <f t="shared" si="1"/>
        <v>#N/A</v>
      </c>
      <c r="E55" s="30" t="e">
        <f t="shared" si="2"/>
        <v>#N/A</v>
      </c>
      <c r="F55" s="29" t="e">
        <f t="shared" si="3"/>
        <v>#N/A</v>
      </c>
      <c r="G55" s="29" t="e">
        <f t="shared" si="4"/>
        <v>#N/A</v>
      </c>
      <c r="H55" s="29" t="e">
        <f t="shared" si="8"/>
        <v>#N/A</v>
      </c>
      <c r="I55" s="29" t="e">
        <f t="shared" si="5"/>
        <v>#N/A</v>
      </c>
      <c r="J55" s="29" t="e">
        <f>SUM($H$18:$H55)</f>
        <v>#N/A</v>
      </c>
    </row>
    <row r="56" spans="1:10" x14ac:dyDescent="0.2">
      <c r="A56" s="26" t="e">
        <f t="shared" si="6"/>
        <v>#N/A</v>
      </c>
      <c r="B56" s="27" t="e">
        <f t="shared" si="0"/>
        <v>#N/A</v>
      </c>
      <c r="C56" s="29" t="e">
        <f t="shared" si="7"/>
        <v>#N/A</v>
      </c>
      <c r="D56" s="29" t="e">
        <f t="shared" si="1"/>
        <v>#N/A</v>
      </c>
      <c r="E56" s="30" t="e">
        <f t="shared" si="2"/>
        <v>#N/A</v>
      </c>
      <c r="F56" s="29" t="e">
        <f t="shared" si="3"/>
        <v>#N/A</v>
      </c>
      <c r="G56" s="29" t="e">
        <f t="shared" si="4"/>
        <v>#N/A</v>
      </c>
      <c r="H56" s="29" t="e">
        <f t="shared" si="8"/>
        <v>#N/A</v>
      </c>
      <c r="I56" s="29" t="e">
        <f t="shared" si="5"/>
        <v>#N/A</v>
      </c>
      <c r="J56" s="29" t="e">
        <f>SUM($H$18:$H56)</f>
        <v>#N/A</v>
      </c>
    </row>
    <row r="57" spans="1:10" x14ac:dyDescent="0.2">
      <c r="A57" s="26" t="e">
        <f t="shared" si="6"/>
        <v>#N/A</v>
      </c>
      <c r="B57" s="27" t="e">
        <f t="shared" si="0"/>
        <v>#N/A</v>
      </c>
      <c r="C57" s="29" t="e">
        <f t="shared" si="7"/>
        <v>#N/A</v>
      </c>
      <c r="D57" s="29" t="e">
        <f t="shared" si="1"/>
        <v>#N/A</v>
      </c>
      <c r="E57" s="30" t="e">
        <f t="shared" si="2"/>
        <v>#N/A</v>
      </c>
      <c r="F57" s="29" t="e">
        <f t="shared" si="3"/>
        <v>#N/A</v>
      </c>
      <c r="G57" s="29" t="e">
        <f t="shared" si="4"/>
        <v>#N/A</v>
      </c>
      <c r="H57" s="29" t="e">
        <f t="shared" si="8"/>
        <v>#N/A</v>
      </c>
      <c r="I57" s="29" t="e">
        <f t="shared" si="5"/>
        <v>#N/A</v>
      </c>
      <c r="J57" s="29" t="e">
        <f>SUM($H$18:$H57)</f>
        <v>#N/A</v>
      </c>
    </row>
    <row r="58" spans="1:10" x14ac:dyDescent="0.2">
      <c r="A58" s="26" t="e">
        <f t="shared" si="6"/>
        <v>#N/A</v>
      </c>
      <c r="B58" s="27" t="e">
        <f t="shared" si="0"/>
        <v>#N/A</v>
      </c>
      <c r="C58" s="29" t="e">
        <f t="shared" si="7"/>
        <v>#N/A</v>
      </c>
      <c r="D58" s="29" t="e">
        <f t="shared" si="1"/>
        <v>#N/A</v>
      </c>
      <c r="E58" s="30" t="e">
        <f t="shared" si="2"/>
        <v>#N/A</v>
      </c>
      <c r="F58" s="29" t="e">
        <f t="shared" si="3"/>
        <v>#N/A</v>
      </c>
      <c r="G58" s="29" t="e">
        <f t="shared" si="4"/>
        <v>#N/A</v>
      </c>
      <c r="H58" s="29" t="e">
        <f t="shared" si="8"/>
        <v>#N/A</v>
      </c>
      <c r="I58" s="29" t="e">
        <f t="shared" si="5"/>
        <v>#N/A</v>
      </c>
      <c r="J58" s="29" t="e">
        <f>SUM($H$18:$H58)</f>
        <v>#N/A</v>
      </c>
    </row>
    <row r="59" spans="1:10" x14ac:dyDescent="0.2">
      <c r="A59" s="26" t="e">
        <f t="shared" si="6"/>
        <v>#N/A</v>
      </c>
      <c r="B59" s="27" t="e">
        <f t="shared" si="0"/>
        <v>#N/A</v>
      </c>
      <c r="C59" s="29" t="e">
        <f t="shared" si="7"/>
        <v>#N/A</v>
      </c>
      <c r="D59" s="29" t="e">
        <f t="shared" si="1"/>
        <v>#N/A</v>
      </c>
      <c r="E59" s="30" t="e">
        <f t="shared" si="2"/>
        <v>#N/A</v>
      </c>
      <c r="F59" s="29" t="e">
        <f t="shared" si="3"/>
        <v>#N/A</v>
      </c>
      <c r="G59" s="29" t="e">
        <f t="shared" si="4"/>
        <v>#N/A</v>
      </c>
      <c r="H59" s="29" t="e">
        <f t="shared" si="8"/>
        <v>#N/A</v>
      </c>
      <c r="I59" s="29" t="e">
        <f t="shared" si="5"/>
        <v>#N/A</v>
      </c>
      <c r="J59" s="29" t="e">
        <f>SUM($H$18:$H59)</f>
        <v>#N/A</v>
      </c>
    </row>
    <row r="60" spans="1:10" x14ac:dyDescent="0.2">
      <c r="A60" s="26" t="e">
        <f t="shared" si="6"/>
        <v>#N/A</v>
      </c>
      <c r="B60" s="27" t="e">
        <f t="shared" si="0"/>
        <v>#N/A</v>
      </c>
      <c r="C60" s="29" t="e">
        <f t="shared" si="7"/>
        <v>#N/A</v>
      </c>
      <c r="D60" s="29" t="e">
        <f t="shared" si="1"/>
        <v>#N/A</v>
      </c>
      <c r="E60" s="30" t="e">
        <f t="shared" si="2"/>
        <v>#N/A</v>
      </c>
      <c r="F60" s="29" t="e">
        <f t="shared" si="3"/>
        <v>#N/A</v>
      </c>
      <c r="G60" s="29" t="e">
        <f t="shared" si="4"/>
        <v>#N/A</v>
      </c>
      <c r="H60" s="29" t="e">
        <f t="shared" si="8"/>
        <v>#N/A</v>
      </c>
      <c r="I60" s="29" t="e">
        <f t="shared" si="5"/>
        <v>#N/A</v>
      </c>
      <c r="J60" s="29" t="e">
        <f>SUM($H$18:$H60)</f>
        <v>#N/A</v>
      </c>
    </row>
    <row r="61" spans="1:10" x14ac:dyDescent="0.2">
      <c r="A61" s="26" t="e">
        <f t="shared" si="6"/>
        <v>#N/A</v>
      </c>
      <c r="B61" s="27" t="e">
        <f t="shared" si="0"/>
        <v>#N/A</v>
      </c>
      <c r="C61" s="29" t="e">
        <f t="shared" si="7"/>
        <v>#N/A</v>
      </c>
      <c r="D61" s="29" t="e">
        <f t="shared" si="1"/>
        <v>#N/A</v>
      </c>
      <c r="E61" s="30" t="e">
        <f t="shared" si="2"/>
        <v>#N/A</v>
      </c>
      <c r="F61" s="29" t="e">
        <f t="shared" si="3"/>
        <v>#N/A</v>
      </c>
      <c r="G61" s="29" t="e">
        <f t="shared" si="4"/>
        <v>#N/A</v>
      </c>
      <c r="H61" s="29" t="e">
        <f t="shared" si="8"/>
        <v>#N/A</v>
      </c>
      <c r="I61" s="29" t="e">
        <f t="shared" si="5"/>
        <v>#N/A</v>
      </c>
      <c r="J61" s="29" t="e">
        <f>SUM($H$18:$H61)</f>
        <v>#N/A</v>
      </c>
    </row>
    <row r="62" spans="1:10" x14ac:dyDescent="0.2">
      <c r="A62" s="26" t="e">
        <f t="shared" si="6"/>
        <v>#N/A</v>
      </c>
      <c r="B62" s="27" t="e">
        <f t="shared" si="0"/>
        <v>#N/A</v>
      </c>
      <c r="C62" s="29" t="e">
        <f t="shared" si="7"/>
        <v>#N/A</v>
      </c>
      <c r="D62" s="29" t="e">
        <f t="shared" si="1"/>
        <v>#N/A</v>
      </c>
      <c r="E62" s="30" t="e">
        <f t="shared" si="2"/>
        <v>#N/A</v>
      </c>
      <c r="F62" s="29" t="e">
        <f t="shared" si="3"/>
        <v>#N/A</v>
      </c>
      <c r="G62" s="29" t="e">
        <f t="shared" si="4"/>
        <v>#N/A</v>
      </c>
      <c r="H62" s="29" t="e">
        <f t="shared" si="8"/>
        <v>#N/A</v>
      </c>
      <c r="I62" s="29" t="e">
        <f t="shared" si="5"/>
        <v>#N/A</v>
      </c>
      <c r="J62" s="29" t="e">
        <f>SUM($H$18:$H62)</f>
        <v>#N/A</v>
      </c>
    </row>
    <row r="63" spans="1:10" x14ac:dyDescent="0.2">
      <c r="A63" s="26" t="e">
        <f t="shared" si="6"/>
        <v>#N/A</v>
      </c>
      <c r="B63" s="27" t="e">
        <f t="shared" si="0"/>
        <v>#N/A</v>
      </c>
      <c r="C63" s="29" t="e">
        <f t="shared" si="7"/>
        <v>#N/A</v>
      </c>
      <c r="D63" s="29" t="e">
        <f t="shared" si="1"/>
        <v>#N/A</v>
      </c>
      <c r="E63" s="30" t="e">
        <f t="shared" si="2"/>
        <v>#N/A</v>
      </c>
      <c r="F63" s="29" t="e">
        <f t="shared" si="3"/>
        <v>#N/A</v>
      </c>
      <c r="G63" s="29" t="e">
        <f t="shared" si="4"/>
        <v>#N/A</v>
      </c>
      <c r="H63" s="29" t="e">
        <f t="shared" si="8"/>
        <v>#N/A</v>
      </c>
      <c r="I63" s="29" t="e">
        <f t="shared" si="5"/>
        <v>#N/A</v>
      </c>
      <c r="J63" s="29" t="e">
        <f>SUM($H$18:$H63)</f>
        <v>#N/A</v>
      </c>
    </row>
    <row r="64" spans="1:10" x14ac:dyDescent="0.2">
      <c r="A64" s="26" t="e">
        <f t="shared" si="6"/>
        <v>#N/A</v>
      </c>
      <c r="B64" s="27" t="e">
        <f t="shared" si="0"/>
        <v>#N/A</v>
      </c>
      <c r="C64" s="29" t="e">
        <f t="shared" si="7"/>
        <v>#N/A</v>
      </c>
      <c r="D64" s="29" t="e">
        <f t="shared" si="1"/>
        <v>#N/A</v>
      </c>
      <c r="E64" s="30" t="e">
        <f t="shared" si="2"/>
        <v>#N/A</v>
      </c>
      <c r="F64" s="29" t="e">
        <f t="shared" si="3"/>
        <v>#N/A</v>
      </c>
      <c r="G64" s="29" t="e">
        <f t="shared" si="4"/>
        <v>#N/A</v>
      </c>
      <c r="H64" s="29" t="e">
        <f t="shared" si="8"/>
        <v>#N/A</v>
      </c>
      <c r="I64" s="29" t="e">
        <f t="shared" si="5"/>
        <v>#N/A</v>
      </c>
      <c r="J64" s="29" t="e">
        <f>SUM($H$18:$H64)</f>
        <v>#N/A</v>
      </c>
    </row>
    <row r="65" spans="1:10" x14ac:dyDescent="0.2">
      <c r="A65" s="26" t="e">
        <f t="shared" si="6"/>
        <v>#N/A</v>
      </c>
      <c r="B65" s="27" t="e">
        <f t="shared" si="0"/>
        <v>#N/A</v>
      </c>
      <c r="C65" s="29" t="e">
        <f t="shared" si="7"/>
        <v>#N/A</v>
      </c>
      <c r="D65" s="29" t="e">
        <f t="shared" si="1"/>
        <v>#N/A</v>
      </c>
      <c r="E65" s="30" t="e">
        <f t="shared" si="2"/>
        <v>#N/A</v>
      </c>
      <c r="F65" s="29" t="e">
        <f t="shared" si="3"/>
        <v>#N/A</v>
      </c>
      <c r="G65" s="29" t="e">
        <f t="shared" si="4"/>
        <v>#N/A</v>
      </c>
      <c r="H65" s="29" t="e">
        <f t="shared" si="8"/>
        <v>#N/A</v>
      </c>
      <c r="I65" s="29" t="e">
        <f t="shared" si="5"/>
        <v>#N/A</v>
      </c>
      <c r="J65" s="29" t="e">
        <f>SUM($H$18:$H65)</f>
        <v>#N/A</v>
      </c>
    </row>
    <row r="66" spans="1:10" x14ac:dyDescent="0.2">
      <c r="A66" s="26" t="e">
        <f t="shared" si="6"/>
        <v>#N/A</v>
      </c>
      <c r="B66" s="27" t="e">
        <f t="shared" si="0"/>
        <v>#N/A</v>
      </c>
      <c r="C66" s="29" t="e">
        <f t="shared" si="7"/>
        <v>#N/A</v>
      </c>
      <c r="D66" s="29" t="e">
        <f t="shared" si="1"/>
        <v>#N/A</v>
      </c>
      <c r="E66" s="30" t="e">
        <f t="shared" si="2"/>
        <v>#N/A</v>
      </c>
      <c r="F66" s="29" t="e">
        <f t="shared" si="3"/>
        <v>#N/A</v>
      </c>
      <c r="G66" s="29" t="e">
        <f t="shared" si="4"/>
        <v>#N/A</v>
      </c>
      <c r="H66" s="29" t="e">
        <f t="shared" si="8"/>
        <v>#N/A</v>
      </c>
      <c r="I66" s="29" t="e">
        <f t="shared" si="5"/>
        <v>#N/A</v>
      </c>
      <c r="J66" s="29" t="e">
        <f>SUM($H$18:$H66)</f>
        <v>#N/A</v>
      </c>
    </row>
    <row r="67" spans="1:10" x14ac:dyDescent="0.2">
      <c r="A67" s="26" t="e">
        <f t="shared" si="6"/>
        <v>#N/A</v>
      </c>
      <c r="B67" s="27" t="e">
        <f t="shared" si="0"/>
        <v>#N/A</v>
      </c>
      <c r="C67" s="29" t="e">
        <f t="shared" si="7"/>
        <v>#N/A</v>
      </c>
      <c r="D67" s="29" t="e">
        <f t="shared" si="1"/>
        <v>#N/A</v>
      </c>
      <c r="E67" s="30" t="e">
        <f t="shared" si="2"/>
        <v>#N/A</v>
      </c>
      <c r="F67" s="29" t="e">
        <f t="shared" si="3"/>
        <v>#N/A</v>
      </c>
      <c r="G67" s="29" t="e">
        <f t="shared" si="4"/>
        <v>#N/A</v>
      </c>
      <c r="H67" s="29" t="e">
        <f t="shared" si="8"/>
        <v>#N/A</v>
      </c>
      <c r="I67" s="29" t="e">
        <f t="shared" si="5"/>
        <v>#N/A</v>
      </c>
      <c r="J67" s="29" t="e">
        <f>SUM($H$18:$H67)</f>
        <v>#N/A</v>
      </c>
    </row>
    <row r="68" spans="1:10" x14ac:dyDescent="0.2">
      <c r="A68" s="26" t="e">
        <f t="shared" si="6"/>
        <v>#N/A</v>
      </c>
      <c r="B68" s="27" t="e">
        <f t="shared" si="0"/>
        <v>#N/A</v>
      </c>
      <c r="C68" s="29" t="e">
        <f t="shared" si="7"/>
        <v>#N/A</v>
      </c>
      <c r="D68" s="29" t="e">
        <f t="shared" si="1"/>
        <v>#N/A</v>
      </c>
      <c r="E68" s="30" t="e">
        <f t="shared" si="2"/>
        <v>#N/A</v>
      </c>
      <c r="F68" s="29" t="e">
        <f t="shared" si="3"/>
        <v>#N/A</v>
      </c>
      <c r="G68" s="29" t="e">
        <f t="shared" si="4"/>
        <v>#N/A</v>
      </c>
      <c r="H68" s="29" t="e">
        <f t="shared" si="8"/>
        <v>#N/A</v>
      </c>
      <c r="I68" s="29" t="e">
        <f t="shared" si="5"/>
        <v>#N/A</v>
      </c>
      <c r="J68" s="29" t="e">
        <f>SUM($H$18:$H68)</f>
        <v>#N/A</v>
      </c>
    </row>
    <row r="69" spans="1:10" x14ac:dyDescent="0.2">
      <c r="A69" s="26" t="e">
        <f t="shared" si="6"/>
        <v>#N/A</v>
      </c>
      <c r="B69" s="27" t="e">
        <f t="shared" si="0"/>
        <v>#N/A</v>
      </c>
      <c r="C69" s="29" t="e">
        <f t="shared" si="7"/>
        <v>#N/A</v>
      </c>
      <c r="D69" s="29" t="e">
        <f t="shared" si="1"/>
        <v>#N/A</v>
      </c>
      <c r="E69" s="30" t="e">
        <f t="shared" si="2"/>
        <v>#N/A</v>
      </c>
      <c r="F69" s="29" t="e">
        <f t="shared" si="3"/>
        <v>#N/A</v>
      </c>
      <c r="G69" s="29" t="e">
        <f t="shared" si="4"/>
        <v>#N/A</v>
      </c>
      <c r="H69" s="29" t="e">
        <f t="shared" si="8"/>
        <v>#N/A</v>
      </c>
      <c r="I69" s="29" t="e">
        <f t="shared" si="5"/>
        <v>#N/A</v>
      </c>
      <c r="J69" s="29" t="e">
        <f>SUM($H$18:$H69)</f>
        <v>#N/A</v>
      </c>
    </row>
    <row r="70" spans="1:10" x14ac:dyDescent="0.2">
      <c r="A70" s="26" t="e">
        <f t="shared" si="6"/>
        <v>#N/A</v>
      </c>
      <c r="B70" s="27" t="e">
        <f t="shared" si="0"/>
        <v>#N/A</v>
      </c>
      <c r="C70" s="29" t="e">
        <f t="shared" si="7"/>
        <v>#N/A</v>
      </c>
      <c r="D70" s="29" t="e">
        <f t="shared" si="1"/>
        <v>#N/A</v>
      </c>
      <c r="E70" s="30" t="e">
        <f t="shared" si="2"/>
        <v>#N/A</v>
      </c>
      <c r="F70" s="29" t="e">
        <f t="shared" si="3"/>
        <v>#N/A</v>
      </c>
      <c r="G70" s="29" t="e">
        <f t="shared" si="4"/>
        <v>#N/A</v>
      </c>
      <c r="H70" s="29" t="e">
        <f t="shared" si="8"/>
        <v>#N/A</v>
      </c>
      <c r="I70" s="29" t="e">
        <f t="shared" si="5"/>
        <v>#N/A</v>
      </c>
      <c r="J70" s="29" t="e">
        <f>SUM($H$18:$H70)</f>
        <v>#N/A</v>
      </c>
    </row>
    <row r="71" spans="1:10" x14ac:dyDescent="0.2">
      <c r="A71" s="26" t="e">
        <f t="shared" si="6"/>
        <v>#N/A</v>
      </c>
      <c r="B71" s="27" t="e">
        <f t="shared" si="0"/>
        <v>#N/A</v>
      </c>
      <c r="C71" s="29" t="e">
        <f t="shared" si="7"/>
        <v>#N/A</v>
      </c>
      <c r="D71" s="29" t="e">
        <f t="shared" si="1"/>
        <v>#N/A</v>
      </c>
      <c r="E71" s="30" t="e">
        <f t="shared" si="2"/>
        <v>#N/A</v>
      </c>
      <c r="F71" s="29" t="e">
        <f t="shared" si="3"/>
        <v>#N/A</v>
      </c>
      <c r="G71" s="29" t="e">
        <f t="shared" si="4"/>
        <v>#N/A</v>
      </c>
      <c r="H71" s="29" t="e">
        <f t="shared" si="8"/>
        <v>#N/A</v>
      </c>
      <c r="I71" s="29" t="e">
        <f t="shared" si="5"/>
        <v>#N/A</v>
      </c>
      <c r="J71" s="29" t="e">
        <f>SUM($H$18:$H71)</f>
        <v>#N/A</v>
      </c>
    </row>
    <row r="72" spans="1:10" x14ac:dyDescent="0.2">
      <c r="A72" s="26" t="e">
        <f t="shared" si="6"/>
        <v>#N/A</v>
      </c>
      <c r="B72" s="27" t="e">
        <f t="shared" si="0"/>
        <v>#N/A</v>
      </c>
      <c r="C72" s="29" t="e">
        <f t="shared" si="7"/>
        <v>#N/A</v>
      </c>
      <c r="D72" s="29" t="e">
        <f t="shared" si="1"/>
        <v>#N/A</v>
      </c>
      <c r="E72" s="30" t="e">
        <f t="shared" si="2"/>
        <v>#N/A</v>
      </c>
      <c r="F72" s="29" t="e">
        <f t="shared" si="3"/>
        <v>#N/A</v>
      </c>
      <c r="G72" s="29" t="e">
        <f t="shared" si="4"/>
        <v>#N/A</v>
      </c>
      <c r="H72" s="29" t="e">
        <f t="shared" si="8"/>
        <v>#N/A</v>
      </c>
      <c r="I72" s="29" t="e">
        <f t="shared" si="5"/>
        <v>#N/A</v>
      </c>
      <c r="J72" s="29" t="e">
        <f>SUM($H$18:$H72)</f>
        <v>#N/A</v>
      </c>
    </row>
    <row r="73" spans="1:10" x14ac:dyDescent="0.2">
      <c r="A73" s="26" t="e">
        <f t="shared" si="6"/>
        <v>#N/A</v>
      </c>
      <c r="B73" s="27" t="e">
        <f t="shared" si="0"/>
        <v>#N/A</v>
      </c>
      <c r="C73" s="29" t="e">
        <f t="shared" si="7"/>
        <v>#N/A</v>
      </c>
      <c r="D73" s="29" t="e">
        <f t="shared" si="1"/>
        <v>#N/A</v>
      </c>
      <c r="E73" s="30" t="e">
        <f t="shared" si="2"/>
        <v>#N/A</v>
      </c>
      <c r="F73" s="29" t="e">
        <f t="shared" si="3"/>
        <v>#N/A</v>
      </c>
      <c r="G73" s="29" t="e">
        <f t="shared" si="4"/>
        <v>#N/A</v>
      </c>
      <c r="H73" s="29" t="e">
        <f t="shared" si="8"/>
        <v>#N/A</v>
      </c>
      <c r="I73" s="29" t="e">
        <f t="shared" si="5"/>
        <v>#N/A</v>
      </c>
      <c r="J73" s="29" t="e">
        <f>SUM($H$18:$H73)</f>
        <v>#N/A</v>
      </c>
    </row>
    <row r="74" spans="1:10" x14ac:dyDescent="0.2">
      <c r="A74" s="26" t="e">
        <f t="shared" si="6"/>
        <v>#N/A</v>
      </c>
      <c r="B74" s="27" t="e">
        <f t="shared" si="0"/>
        <v>#N/A</v>
      </c>
      <c r="C74" s="29" t="e">
        <f t="shared" si="7"/>
        <v>#N/A</v>
      </c>
      <c r="D74" s="29" t="e">
        <f t="shared" si="1"/>
        <v>#N/A</v>
      </c>
      <c r="E74" s="30" t="e">
        <f t="shared" si="2"/>
        <v>#N/A</v>
      </c>
      <c r="F74" s="29" t="e">
        <f t="shared" si="3"/>
        <v>#N/A</v>
      </c>
      <c r="G74" s="29" t="e">
        <f t="shared" si="4"/>
        <v>#N/A</v>
      </c>
      <c r="H74" s="29" t="e">
        <f t="shared" si="8"/>
        <v>#N/A</v>
      </c>
      <c r="I74" s="29" t="e">
        <f t="shared" si="5"/>
        <v>#N/A</v>
      </c>
      <c r="J74" s="29" t="e">
        <f>SUM($H$18:$H74)</f>
        <v>#N/A</v>
      </c>
    </row>
    <row r="75" spans="1:10" x14ac:dyDescent="0.2">
      <c r="A75" s="26" t="e">
        <f t="shared" si="6"/>
        <v>#N/A</v>
      </c>
      <c r="B75" s="27" t="e">
        <f t="shared" si="0"/>
        <v>#N/A</v>
      </c>
      <c r="C75" s="29" t="e">
        <f t="shared" si="7"/>
        <v>#N/A</v>
      </c>
      <c r="D75" s="29" t="e">
        <f t="shared" si="1"/>
        <v>#N/A</v>
      </c>
      <c r="E75" s="30" t="e">
        <f t="shared" si="2"/>
        <v>#N/A</v>
      </c>
      <c r="F75" s="29" t="e">
        <f t="shared" si="3"/>
        <v>#N/A</v>
      </c>
      <c r="G75" s="29" t="e">
        <f t="shared" si="4"/>
        <v>#N/A</v>
      </c>
      <c r="H75" s="29" t="e">
        <f t="shared" si="8"/>
        <v>#N/A</v>
      </c>
      <c r="I75" s="29" t="e">
        <f t="shared" si="5"/>
        <v>#N/A</v>
      </c>
      <c r="J75" s="29" t="e">
        <f>SUM($H$18:$H75)</f>
        <v>#N/A</v>
      </c>
    </row>
    <row r="76" spans="1:10" x14ac:dyDescent="0.2">
      <c r="A76" s="26" t="e">
        <f t="shared" si="6"/>
        <v>#N/A</v>
      </c>
      <c r="B76" s="27" t="e">
        <f t="shared" si="0"/>
        <v>#N/A</v>
      </c>
      <c r="C76" s="29" t="e">
        <f t="shared" si="7"/>
        <v>#N/A</v>
      </c>
      <c r="D76" s="29" t="e">
        <f t="shared" si="1"/>
        <v>#N/A</v>
      </c>
      <c r="E76" s="30" t="e">
        <f t="shared" si="2"/>
        <v>#N/A</v>
      </c>
      <c r="F76" s="29" t="e">
        <f t="shared" si="3"/>
        <v>#N/A</v>
      </c>
      <c r="G76" s="29" t="e">
        <f t="shared" si="4"/>
        <v>#N/A</v>
      </c>
      <c r="H76" s="29" t="e">
        <f t="shared" si="8"/>
        <v>#N/A</v>
      </c>
      <c r="I76" s="29" t="e">
        <f t="shared" si="5"/>
        <v>#N/A</v>
      </c>
      <c r="J76" s="29" t="e">
        <f>SUM($H$18:$H76)</f>
        <v>#N/A</v>
      </c>
    </row>
    <row r="77" spans="1:10" x14ac:dyDescent="0.2">
      <c r="A77" s="26" t="e">
        <f t="shared" si="6"/>
        <v>#N/A</v>
      </c>
      <c r="B77" s="27" t="e">
        <f t="shared" si="0"/>
        <v>#N/A</v>
      </c>
      <c r="C77" s="29" t="e">
        <f t="shared" si="7"/>
        <v>#N/A</v>
      </c>
      <c r="D77" s="29" t="e">
        <f t="shared" si="1"/>
        <v>#N/A</v>
      </c>
      <c r="E77" s="30" t="e">
        <f t="shared" si="2"/>
        <v>#N/A</v>
      </c>
      <c r="F77" s="29" t="e">
        <f t="shared" si="3"/>
        <v>#N/A</v>
      </c>
      <c r="G77" s="29" t="e">
        <f t="shared" si="4"/>
        <v>#N/A</v>
      </c>
      <c r="H77" s="29" t="e">
        <f t="shared" si="8"/>
        <v>#N/A</v>
      </c>
      <c r="I77" s="29" t="e">
        <f t="shared" si="5"/>
        <v>#N/A</v>
      </c>
      <c r="J77" s="29" t="e">
        <f>SUM($H$18:$H77)</f>
        <v>#N/A</v>
      </c>
    </row>
    <row r="78" spans="1:10" x14ac:dyDescent="0.2">
      <c r="A78" s="26" t="e">
        <f t="shared" si="6"/>
        <v>#N/A</v>
      </c>
      <c r="B78" s="27" t="e">
        <f t="shared" si="0"/>
        <v>#N/A</v>
      </c>
      <c r="C78" s="29" t="e">
        <f t="shared" si="7"/>
        <v>#N/A</v>
      </c>
      <c r="D78" s="29" t="e">
        <f t="shared" si="1"/>
        <v>#N/A</v>
      </c>
      <c r="E78" s="30" t="e">
        <f t="shared" si="2"/>
        <v>#N/A</v>
      </c>
      <c r="F78" s="29" t="e">
        <f t="shared" si="3"/>
        <v>#N/A</v>
      </c>
      <c r="G78" s="29" t="e">
        <f t="shared" si="4"/>
        <v>#N/A</v>
      </c>
      <c r="H78" s="29" t="e">
        <f t="shared" si="8"/>
        <v>#N/A</v>
      </c>
      <c r="I78" s="29" t="e">
        <f t="shared" si="5"/>
        <v>#N/A</v>
      </c>
      <c r="J78" s="29" t="e">
        <f>SUM($H$18:$H78)</f>
        <v>#N/A</v>
      </c>
    </row>
    <row r="79" spans="1:10" x14ac:dyDescent="0.2">
      <c r="A79" s="26" t="e">
        <f t="shared" si="6"/>
        <v>#N/A</v>
      </c>
      <c r="B79" s="27" t="e">
        <f t="shared" si="0"/>
        <v>#N/A</v>
      </c>
      <c r="C79" s="29" t="e">
        <f t="shared" si="7"/>
        <v>#N/A</v>
      </c>
      <c r="D79" s="29" t="e">
        <f t="shared" si="1"/>
        <v>#N/A</v>
      </c>
      <c r="E79" s="30" t="e">
        <f t="shared" si="2"/>
        <v>#N/A</v>
      </c>
      <c r="F79" s="29" t="e">
        <f t="shared" si="3"/>
        <v>#N/A</v>
      </c>
      <c r="G79" s="29" t="e">
        <f t="shared" si="4"/>
        <v>#N/A</v>
      </c>
      <c r="H79" s="29" t="e">
        <f t="shared" si="8"/>
        <v>#N/A</v>
      </c>
      <c r="I79" s="29" t="e">
        <f t="shared" si="5"/>
        <v>#N/A</v>
      </c>
      <c r="J79" s="29" t="e">
        <f>SUM($H$18:$H79)</f>
        <v>#N/A</v>
      </c>
    </row>
    <row r="80" spans="1:10" x14ac:dyDescent="0.2">
      <c r="A80" s="26" t="e">
        <f t="shared" si="6"/>
        <v>#N/A</v>
      </c>
      <c r="B80" s="27" t="e">
        <f t="shared" si="0"/>
        <v>#N/A</v>
      </c>
      <c r="C80" s="29" t="e">
        <f t="shared" si="7"/>
        <v>#N/A</v>
      </c>
      <c r="D80" s="29" t="e">
        <f t="shared" si="1"/>
        <v>#N/A</v>
      </c>
      <c r="E80" s="30" t="e">
        <f t="shared" si="2"/>
        <v>#N/A</v>
      </c>
      <c r="F80" s="29" t="e">
        <f t="shared" si="3"/>
        <v>#N/A</v>
      </c>
      <c r="G80" s="29" t="e">
        <f t="shared" si="4"/>
        <v>#N/A</v>
      </c>
      <c r="H80" s="29" t="e">
        <f t="shared" si="8"/>
        <v>#N/A</v>
      </c>
      <c r="I80" s="29" t="e">
        <f t="shared" si="5"/>
        <v>#N/A</v>
      </c>
      <c r="J80" s="29" t="e">
        <f>SUM($H$18:$H80)</f>
        <v>#N/A</v>
      </c>
    </row>
    <row r="81" spans="1:10" x14ac:dyDescent="0.2">
      <c r="A81" s="26" t="e">
        <f t="shared" si="6"/>
        <v>#N/A</v>
      </c>
      <c r="B81" s="27" t="e">
        <f t="shared" si="0"/>
        <v>#N/A</v>
      </c>
      <c r="C81" s="29" t="e">
        <f t="shared" si="7"/>
        <v>#N/A</v>
      </c>
      <c r="D81" s="29" t="e">
        <f t="shared" si="1"/>
        <v>#N/A</v>
      </c>
      <c r="E81" s="30" t="e">
        <f t="shared" si="2"/>
        <v>#N/A</v>
      </c>
      <c r="F81" s="29" t="e">
        <f t="shared" si="3"/>
        <v>#N/A</v>
      </c>
      <c r="G81" s="29" t="e">
        <f t="shared" si="4"/>
        <v>#N/A</v>
      </c>
      <c r="H81" s="29" t="e">
        <f t="shared" si="8"/>
        <v>#N/A</v>
      </c>
      <c r="I81" s="29" t="e">
        <f t="shared" si="5"/>
        <v>#N/A</v>
      </c>
      <c r="J81" s="29" t="e">
        <f>SUM($H$18:$H81)</f>
        <v>#N/A</v>
      </c>
    </row>
    <row r="82" spans="1:10" x14ac:dyDescent="0.2">
      <c r="A82" s="26" t="e">
        <f t="shared" si="6"/>
        <v>#N/A</v>
      </c>
      <c r="B82" s="27" t="e">
        <f t="shared" ref="B82:B145" si="9">IF(Pay_Num_3&lt;&gt;"",DATE(YEAR(Loan_Start_3),MONTH(Loan_Start_3)+(Pay_Num_3)*12/Num_Pmt_Per_Year_3,DAY(Loan_Start_3)),"")</f>
        <v>#N/A</v>
      </c>
      <c r="C82" s="29" t="e">
        <f t="shared" si="7"/>
        <v>#N/A</v>
      </c>
      <c r="D82" s="29" t="e">
        <f t="shared" ref="D82:D145" si="10">IF(Pay_Num_3&lt;&gt;"",Scheduled_Monthly_Payment_3,"")</f>
        <v>#N/A</v>
      </c>
      <c r="E82" s="30" t="e">
        <f t="shared" ref="E82:E145" si="11">IF(AND(Pay_Num_3&lt;&gt;"",Sched_Pay_3+Scheduled_Extra_Payments_3&lt;Beg_Bal_3),Scheduled_Extra_Payments_3,IF(AND(Pay_Num_3&lt;&gt;"",Beg_Bal_3-Sched_Pay_3&gt;0),Beg_Bal_3-Sched_Pay_3,IF(Pay_Num_3&lt;&gt;"",0,"")))</f>
        <v>#N/A</v>
      </c>
      <c r="F82" s="29" t="e">
        <f t="shared" ref="F82:F145" si="12">IF(AND(Pay_Num_3&lt;&gt;"",Sched_Pay_3+Extra_Pay_3&lt;Beg_Bal_3),Sched_Pay_3+Extra_Pay_3,IF(Pay_Num_3&lt;&gt;"",Beg_Bal_3,""))</f>
        <v>#N/A</v>
      </c>
      <c r="G82" s="29" t="e">
        <f t="shared" ref="G82:G145" si="13">IF(Pay_Num_3&lt;&gt;"",Total_Pay_3-Int_3,"")</f>
        <v>#N/A</v>
      </c>
      <c r="H82" s="29" t="e">
        <f t="shared" si="8"/>
        <v>#N/A</v>
      </c>
      <c r="I82" s="29" t="e">
        <f t="shared" ref="I82:I145" si="14">IF(AND(Pay_Num_3&lt;&gt;"",Sched_Pay_3+Extra_Pay_3&lt;Beg_Bal_3),Beg_Bal_3-Princ_3,IF(Pay_Num_3&lt;&gt;"",0,""))</f>
        <v>#N/A</v>
      </c>
      <c r="J82" s="29" t="e">
        <f>SUM($H$18:$H82)</f>
        <v>#N/A</v>
      </c>
    </row>
    <row r="83" spans="1:10" x14ac:dyDescent="0.2">
      <c r="A83" s="26" t="e">
        <f t="shared" ref="A83:A146" si="15">IF(Values_Entered_3,A82+1,"")</f>
        <v>#N/A</v>
      </c>
      <c r="B83" s="27" t="e">
        <f t="shared" si="9"/>
        <v>#N/A</v>
      </c>
      <c r="C83" s="29" t="e">
        <f t="shared" ref="C83:C146" si="16">IF(Pay_Num_3&lt;&gt;"",I82,"")</f>
        <v>#N/A</v>
      </c>
      <c r="D83" s="29" t="e">
        <f t="shared" si="10"/>
        <v>#N/A</v>
      </c>
      <c r="E83" s="30" t="e">
        <f t="shared" si="11"/>
        <v>#N/A</v>
      </c>
      <c r="F83" s="29" t="e">
        <f t="shared" si="12"/>
        <v>#N/A</v>
      </c>
      <c r="G83" s="29" t="e">
        <f t="shared" si="13"/>
        <v>#N/A</v>
      </c>
      <c r="H83" s="29" t="e">
        <f t="shared" ref="H83:H146" si="17">IF(Pay_Num_3&lt;&gt;"",Beg_Bal_3*Interest_Rate_3/Num_Pmt_Per_Year_3,"")</f>
        <v>#N/A</v>
      </c>
      <c r="I83" s="29" t="e">
        <f t="shared" si="14"/>
        <v>#N/A</v>
      </c>
      <c r="J83" s="29" t="e">
        <f>SUM($H$18:$H83)</f>
        <v>#N/A</v>
      </c>
    </row>
    <row r="84" spans="1:10" x14ac:dyDescent="0.2">
      <c r="A84" s="26" t="e">
        <f t="shared" si="15"/>
        <v>#N/A</v>
      </c>
      <c r="B84" s="27" t="e">
        <f t="shared" si="9"/>
        <v>#N/A</v>
      </c>
      <c r="C84" s="29" t="e">
        <f t="shared" si="16"/>
        <v>#N/A</v>
      </c>
      <c r="D84" s="29" t="e">
        <f t="shared" si="10"/>
        <v>#N/A</v>
      </c>
      <c r="E84" s="30" t="e">
        <f t="shared" si="11"/>
        <v>#N/A</v>
      </c>
      <c r="F84" s="29" t="e">
        <f t="shared" si="12"/>
        <v>#N/A</v>
      </c>
      <c r="G84" s="29" t="e">
        <f t="shared" si="13"/>
        <v>#N/A</v>
      </c>
      <c r="H84" s="29" t="e">
        <f t="shared" si="17"/>
        <v>#N/A</v>
      </c>
      <c r="I84" s="29" t="e">
        <f t="shared" si="14"/>
        <v>#N/A</v>
      </c>
      <c r="J84" s="29" t="e">
        <f>SUM($H$18:$H84)</f>
        <v>#N/A</v>
      </c>
    </row>
    <row r="85" spans="1:10" x14ac:dyDescent="0.2">
      <c r="A85" s="26" t="e">
        <f t="shared" si="15"/>
        <v>#N/A</v>
      </c>
      <c r="B85" s="27" t="e">
        <f t="shared" si="9"/>
        <v>#N/A</v>
      </c>
      <c r="C85" s="29" t="e">
        <f t="shared" si="16"/>
        <v>#N/A</v>
      </c>
      <c r="D85" s="29" t="e">
        <f t="shared" si="10"/>
        <v>#N/A</v>
      </c>
      <c r="E85" s="30" t="e">
        <f t="shared" si="11"/>
        <v>#N/A</v>
      </c>
      <c r="F85" s="29" t="e">
        <f t="shared" si="12"/>
        <v>#N/A</v>
      </c>
      <c r="G85" s="29" t="e">
        <f t="shared" si="13"/>
        <v>#N/A</v>
      </c>
      <c r="H85" s="29" t="e">
        <f t="shared" si="17"/>
        <v>#N/A</v>
      </c>
      <c r="I85" s="29" t="e">
        <f t="shared" si="14"/>
        <v>#N/A</v>
      </c>
      <c r="J85" s="29" t="e">
        <f>SUM($H$18:$H85)</f>
        <v>#N/A</v>
      </c>
    </row>
    <row r="86" spans="1:10" x14ac:dyDescent="0.2">
      <c r="A86" s="26" t="e">
        <f t="shared" si="15"/>
        <v>#N/A</v>
      </c>
      <c r="B86" s="27" t="e">
        <f t="shared" si="9"/>
        <v>#N/A</v>
      </c>
      <c r="C86" s="29" t="e">
        <f t="shared" si="16"/>
        <v>#N/A</v>
      </c>
      <c r="D86" s="29" t="e">
        <f t="shared" si="10"/>
        <v>#N/A</v>
      </c>
      <c r="E86" s="30" t="e">
        <f t="shared" si="11"/>
        <v>#N/A</v>
      </c>
      <c r="F86" s="29" t="e">
        <f t="shared" si="12"/>
        <v>#N/A</v>
      </c>
      <c r="G86" s="29" t="e">
        <f t="shared" si="13"/>
        <v>#N/A</v>
      </c>
      <c r="H86" s="29" t="e">
        <f t="shared" si="17"/>
        <v>#N/A</v>
      </c>
      <c r="I86" s="29" t="e">
        <f t="shared" si="14"/>
        <v>#N/A</v>
      </c>
      <c r="J86" s="29" t="e">
        <f>SUM($H$18:$H86)</f>
        <v>#N/A</v>
      </c>
    </row>
    <row r="87" spans="1:10" x14ac:dyDescent="0.2">
      <c r="A87" s="26" t="e">
        <f t="shared" si="15"/>
        <v>#N/A</v>
      </c>
      <c r="B87" s="27" t="e">
        <f t="shared" si="9"/>
        <v>#N/A</v>
      </c>
      <c r="C87" s="29" t="e">
        <f t="shared" si="16"/>
        <v>#N/A</v>
      </c>
      <c r="D87" s="29" t="e">
        <f t="shared" si="10"/>
        <v>#N/A</v>
      </c>
      <c r="E87" s="30" t="e">
        <f t="shared" si="11"/>
        <v>#N/A</v>
      </c>
      <c r="F87" s="29" t="e">
        <f t="shared" si="12"/>
        <v>#N/A</v>
      </c>
      <c r="G87" s="29" t="e">
        <f t="shared" si="13"/>
        <v>#N/A</v>
      </c>
      <c r="H87" s="29" t="e">
        <f t="shared" si="17"/>
        <v>#N/A</v>
      </c>
      <c r="I87" s="29" t="e">
        <f t="shared" si="14"/>
        <v>#N/A</v>
      </c>
      <c r="J87" s="29" t="e">
        <f>SUM($H$18:$H87)</f>
        <v>#N/A</v>
      </c>
    </row>
    <row r="88" spans="1:10" x14ac:dyDescent="0.2">
      <c r="A88" s="26" t="e">
        <f t="shared" si="15"/>
        <v>#N/A</v>
      </c>
      <c r="B88" s="27" t="e">
        <f t="shared" si="9"/>
        <v>#N/A</v>
      </c>
      <c r="C88" s="29" t="e">
        <f t="shared" si="16"/>
        <v>#N/A</v>
      </c>
      <c r="D88" s="29" t="e">
        <f t="shared" si="10"/>
        <v>#N/A</v>
      </c>
      <c r="E88" s="30" t="e">
        <f t="shared" si="11"/>
        <v>#N/A</v>
      </c>
      <c r="F88" s="29" t="e">
        <f t="shared" si="12"/>
        <v>#N/A</v>
      </c>
      <c r="G88" s="29" t="e">
        <f t="shared" si="13"/>
        <v>#N/A</v>
      </c>
      <c r="H88" s="29" t="e">
        <f t="shared" si="17"/>
        <v>#N/A</v>
      </c>
      <c r="I88" s="29" t="e">
        <f t="shared" si="14"/>
        <v>#N/A</v>
      </c>
      <c r="J88" s="29" t="e">
        <f>SUM($H$18:$H88)</f>
        <v>#N/A</v>
      </c>
    </row>
    <row r="89" spans="1:10" x14ac:dyDescent="0.2">
      <c r="A89" s="26" t="e">
        <f t="shared" si="15"/>
        <v>#N/A</v>
      </c>
      <c r="B89" s="27" t="e">
        <f t="shared" si="9"/>
        <v>#N/A</v>
      </c>
      <c r="C89" s="29" t="e">
        <f t="shared" si="16"/>
        <v>#N/A</v>
      </c>
      <c r="D89" s="29" t="e">
        <f t="shared" si="10"/>
        <v>#N/A</v>
      </c>
      <c r="E89" s="30" t="e">
        <f t="shared" si="11"/>
        <v>#N/A</v>
      </c>
      <c r="F89" s="29" t="e">
        <f t="shared" si="12"/>
        <v>#N/A</v>
      </c>
      <c r="G89" s="29" t="e">
        <f t="shared" si="13"/>
        <v>#N/A</v>
      </c>
      <c r="H89" s="29" t="e">
        <f t="shared" si="17"/>
        <v>#N/A</v>
      </c>
      <c r="I89" s="29" t="e">
        <f t="shared" si="14"/>
        <v>#N/A</v>
      </c>
      <c r="J89" s="29" t="e">
        <f>SUM($H$18:$H89)</f>
        <v>#N/A</v>
      </c>
    </row>
    <row r="90" spans="1:10" x14ac:dyDescent="0.2">
      <c r="A90" s="26" t="e">
        <f t="shared" si="15"/>
        <v>#N/A</v>
      </c>
      <c r="B90" s="27" t="e">
        <f t="shared" si="9"/>
        <v>#N/A</v>
      </c>
      <c r="C90" s="29" t="e">
        <f t="shared" si="16"/>
        <v>#N/A</v>
      </c>
      <c r="D90" s="29" t="e">
        <f t="shared" si="10"/>
        <v>#N/A</v>
      </c>
      <c r="E90" s="30" t="e">
        <f t="shared" si="11"/>
        <v>#N/A</v>
      </c>
      <c r="F90" s="29" t="e">
        <f t="shared" si="12"/>
        <v>#N/A</v>
      </c>
      <c r="G90" s="29" t="e">
        <f t="shared" si="13"/>
        <v>#N/A</v>
      </c>
      <c r="H90" s="29" t="e">
        <f t="shared" si="17"/>
        <v>#N/A</v>
      </c>
      <c r="I90" s="29" t="e">
        <f t="shared" si="14"/>
        <v>#N/A</v>
      </c>
      <c r="J90" s="29" t="e">
        <f>SUM($H$18:$H90)</f>
        <v>#N/A</v>
      </c>
    </row>
    <row r="91" spans="1:10" x14ac:dyDescent="0.2">
      <c r="A91" s="26" t="e">
        <f t="shared" si="15"/>
        <v>#N/A</v>
      </c>
      <c r="B91" s="27" t="e">
        <f t="shared" si="9"/>
        <v>#N/A</v>
      </c>
      <c r="C91" s="29" t="e">
        <f t="shared" si="16"/>
        <v>#N/A</v>
      </c>
      <c r="D91" s="29" t="e">
        <f t="shared" si="10"/>
        <v>#N/A</v>
      </c>
      <c r="E91" s="30" t="e">
        <f t="shared" si="11"/>
        <v>#N/A</v>
      </c>
      <c r="F91" s="29" t="e">
        <f t="shared" si="12"/>
        <v>#N/A</v>
      </c>
      <c r="G91" s="29" t="e">
        <f t="shared" si="13"/>
        <v>#N/A</v>
      </c>
      <c r="H91" s="29" t="e">
        <f t="shared" si="17"/>
        <v>#N/A</v>
      </c>
      <c r="I91" s="29" t="e">
        <f t="shared" si="14"/>
        <v>#N/A</v>
      </c>
      <c r="J91" s="29" t="e">
        <f>SUM($H$18:$H91)</f>
        <v>#N/A</v>
      </c>
    </row>
    <row r="92" spans="1:10" x14ac:dyDescent="0.2">
      <c r="A92" s="26" t="e">
        <f t="shared" si="15"/>
        <v>#N/A</v>
      </c>
      <c r="B92" s="27" t="e">
        <f t="shared" si="9"/>
        <v>#N/A</v>
      </c>
      <c r="C92" s="29" t="e">
        <f t="shared" si="16"/>
        <v>#N/A</v>
      </c>
      <c r="D92" s="29" t="e">
        <f t="shared" si="10"/>
        <v>#N/A</v>
      </c>
      <c r="E92" s="30" t="e">
        <f t="shared" si="11"/>
        <v>#N/A</v>
      </c>
      <c r="F92" s="29" t="e">
        <f t="shared" si="12"/>
        <v>#N/A</v>
      </c>
      <c r="G92" s="29" t="e">
        <f t="shared" si="13"/>
        <v>#N/A</v>
      </c>
      <c r="H92" s="29" t="e">
        <f t="shared" si="17"/>
        <v>#N/A</v>
      </c>
      <c r="I92" s="29" t="e">
        <f t="shared" si="14"/>
        <v>#N/A</v>
      </c>
      <c r="J92" s="29" t="e">
        <f>SUM($H$18:$H92)</f>
        <v>#N/A</v>
      </c>
    </row>
    <row r="93" spans="1:10" x14ac:dyDescent="0.2">
      <c r="A93" s="26" t="e">
        <f t="shared" si="15"/>
        <v>#N/A</v>
      </c>
      <c r="B93" s="27" t="e">
        <f t="shared" si="9"/>
        <v>#N/A</v>
      </c>
      <c r="C93" s="29" t="e">
        <f t="shared" si="16"/>
        <v>#N/A</v>
      </c>
      <c r="D93" s="29" t="e">
        <f t="shared" si="10"/>
        <v>#N/A</v>
      </c>
      <c r="E93" s="30" t="e">
        <f t="shared" si="11"/>
        <v>#N/A</v>
      </c>
      <c r="F93" s="29" t="e">
        <f t="shared" si="12"/>
        <v>#N/A</v>
      </c>
      <c r="G93" s="29" t="e">
        <f t="shared" si="13"/>
        <v>#N/A</v>
      </c>
      <c r="H93" s="29" t="e">
        <f t="shared" si="17"/>
        <v>#N/A</v>
      </c>
      <c r="I93" s="29" t="e">
        <f t="shared" si="14"/>
        <v>#N/A</v>
      </c>
      <c r="J93" s="29" t="e">
        <f>SUM($H$18:$H93)</f>
        <v>#N/A</v>
      </c>
    </row>
    <row r="94" spans="1:10" x14ac:dyDescent="0.2">
      <c r="A94" s="26" t="e">
        <f t="shared" si="15"/>
        <v>#N/A</v>
      </c>
      <c r="B94" s="27" t="e">
        <f t="shared" si="9"/>
        <v>#N/A</v>
      </c>
      <c r="C94" s="29" t="e">
        <f t="shared" si="16"/>
        <v>#N/A</v>
      </c>
      <c r="D94" s="29" t="e">
        <f t="shared" si="10"/>
        <v>#N/A</v>
      </c>
      <c r="E94" s="30" t="e">
        <f t="shared" si="11"/>
        <v>#N/A</v>
      </c>
      <c r="F94" s="29" t="e">
        <f t="shared" si="12"/>
        <v>#N/A</v>
      </c>
      <c r="G94" s="29" t="e">
        <f t="shared" si="13"/>
        <v>#N/A</v>
      </c>
      <c r="H94" s="29" t="e">
        <f t="shared" si="17"/>
        <v>#N/A</v>
      </c>
      <c r="I94" s="29" t="e">
        <f t="shared" si="14"/>
        <v>#N/A</v>
      </c>
      <c r="J94" s="29" t="e">
        <f>SUM($H$18:$H94)</f>
        <v>#N/A</v>
      </c>
    </row>
    <row r="95" spans="1:10" x14ac:dyDescent="0.2">
      <c r="A95" s="26" t="e">
        <f t="shared" si="15"/>
        <v>#N/A</v>
      </c>
      <c r="B95" s="27" t="e">
        <f t="shared" si="9"/>
        <v>#N/A</v>
      </c>
      <c r="C95" s="29" t="e">
        <f t="shared" si="16"/>
        <v>#N/A</v>
      </c>
      <c r="D95" s="29" t="e">
        <f t="shared" si="10"/>
        <v>#N/A</v>
      </c>
      <c r="E95" s="30" t="e">
        <f t="shared" si="11"/>
        <v>#N/A</v>
      </c>
      <c r="F95" s="29" t="e">
        <f t="shared" si="12"/>
        <v>#N/A</v>
      </c>
      <c r="G95" s="29" t="e">
        <f t="shared" si="13"/>
        <v>#N/A</v>
      </c>
      <c r="H95" s="29" t="e">
        <f t="shared" si="17"/>
        <v>#N/A</v>
      </c>
      <c r="I95" s="29" t="e">
        <f t="shared" si="14"/>
        <v>#N/A</v>
      </c>
      <c r="J95" s="29" t="e">
        <f>SUM($H$18:$H95)</f>
        <v>#N/A</v>
      </c>
    </row>
    <row r="96" spans="1:10" x14ac:dyDescent="0.2">
      <c r="A96" s="26" t="e">
        <f t="shared" si="15"/>
        <v>#N/A</v>
      </c>
      <c r="B96" s="27" t="e">
        <f t="shared" si="9"/>
        <v>#N/A</v>
      </c>
      <c r="C96" s="29" t="e">
        <f t="shared" si="16"/>
        <v>#N/A</v>
      </c>
      <c r="D96" s="29" t="e">
        <f t="shared" si="10"/>
        <v>#N/A</v>
      </c>
      <c r="E96" s="30" t="e">
        <f t="shared" si="11"/>
        <v>#N/A</v>
      </c>
      <c r="F96" s="29" t="e">
        <f t="shared" si="12"/>
        <v>#N/A</v>
      </c>
      <c r="G96" s="29" t="e">
        <f t="shared" si="13"/>
        <v>#N/A</v>
      </c>
      <c r="H96" s="29" t="e">
        <f t="shared" si="17"/>
        <v>#N/A</v>
      </c>
      <c r="I96" s="29" t="e">
        <f t="shared" si="14"/>
        <v>#N/A</v>
      </c>
      <c r="J96" s="29" t="e">
        <f>SUM($H$18:$H96)</f>
        <v>#N/A</v>
      </c>
    </row>
    <row r="97" spans="1:10" x14ac:dyDescent="0.2">
      <c r="A97" s="26" t="e">
        <f t="shared" si="15"/>
        <v>#N/A</v>
      </c>
      <c r="B97" s="27" t="e">
        <f t="shared" si="9"/>
        <v>#N/A</v>
      </c>
      <c r="C97" s="29" t="e">
        <f t="shared" si="16"/>
        <v>#N/A</v>
      </c>
      <c r="D97" s="29" t="e">
        <f t="shared" si="10"/>
        <v>#N/A</v>
      </c>
      <c r="E97" s="30" t="e">
        <f t="shared" si="11"/>
        <v>#N/A</v>
      </c>
      <c r="F97" s="29" t="e">
        <f t="shared" si="12"/>
        <v>#N/A</v>
      </c>
      <c r="G97" s="29" t="e">
        <f t="shared" si="13"/>
        <v>#N/A</v>
      </c>
      <c r="H97" s="29" t="e">
        <f t="shared" si="17"/>
        <v>#N/A</v>
      </c>
      <c r="I97" s="29" t="e">
        <f t="shared" si="14"/>
        <v>#N/A</v>
      </c>
      <c r="J97" s="29" t="e">
        <f>SUM($H$18:$H97)</f>
        <v>#N/A</v>
      </c>
    </row>
    <row r="98" spans="1:10" x14ac:dyDescent="0.2">
      <c r="A98" s="26" t="e">
        <f t="shared" si="15"/>
        <v>#N/A</v>
      </c>
      <c r="B98" s="27" t="e">
        <f t="shared" si="9"/>
        <v>#N/A</v>
      </c>
      <c r="C98" s="29" t="e">
        <f t="shared" si="16"/>
        <v>#N/A</v>
      </c>
      <c r="D98" s="29" t="e">
        <f t="shared" si="10"/>
        <v>#N/A</v>
      </c>
      <c r="E98" s="30" t="e">
        <f t="shared" si="11"/>
        <v>#N/A</v>
      </c>
      <c r="F98" s="29" t="e">
        <f t="shared" si="12"/>
        <v>#N/A</v>
      </c>
      <c r="G98" s="29" t="e">
        <f t="shared" si="13"/>
        <v>#N/A</v>
      </c>
      <c r="H98" s="29" t="e">
        <f t="shared" si="17"/>
        <v>#N/A</v>
      </c>
      <c r="I98" s="29" t="e">
        <f t="shared" si="14"/>
        <v>#N/A</v>
      </c>
      <c r="J98" s="29" t="e">
        <f>SUM($H$18:$H98)</f>
        <v>#N/A</v>
      </c>
    </row>
    <row r="99" spans="1:10" x14ac:dyDescent="0.2">
      <c r="A99" s="26" t="e">
        <f t="shared" si="15"/>
        <v>#N/A</v>
      </c>
      <c r="B99" s="27" t="e">
        <f t="shared" si="9"/>
        <v>#N/A</v>
      </c>
      <c r="C99" s="29" t="e">
        <f t="shared" si="16"/>
        <v>#N/A</v>
      </c>
      <c r="D99" s="29" t="e">
        <f t="shared" si="10"/>
        <v>#N/A</v>
      </c>
      <c r="E99" s="30" t="e">
        <f t="shared" si="11"/>
        <v>#N/A</v>
      </c>
      <c r="F99" s="29" t="e">
        <f t="shared" si="12"/>
        <v>#N/A</v>
      </c>
      <c r="G99" s="29" t="e">
        <f t="shared" si="13"/>
        <v>#N/A</v>
      </c>
      <c r="H99" s="29" t="e">
        <f t="shared" si="17"/>
        <v>#N/A</v>
      </c>
      <c r="I99" s="29" t="e">
        <f t="shared" si="14"/>
        <v>#N/A</v>
      </c>
      <c r="J99" s="29" t="e">
        <f>SUM($H$18:$H99)</f>
        <v>#N/A</v>
      </c>
    </row>
    <row r="100" spans="1:10" x14ac:dyDescent="0.2">
      <c r="A100" s="26" t="e">
        <f t="shared" si="15"/>
        <v>#N/A</v>
      </c>
      <c r="B100" s="27" t="e">
        <f t="shared" si="9"/>
        <v>#N/A</v>
      </c>
      <c r="C100" s="29" t="e">
        <f t="shared" si="16"/>
        <v>#N/A</v>
      </c>
      <c r="D100" s="29" t="e">
        <f t="shared" si="10"/>
        <v>#N/A</v>
      </c>
      <c r="E100" s="30" t="e">
        <f t="shared" si="11"/>
        <v>#N/A</v>
      </c>
      <c r="F100" s="29" t="e">
        <f t="shared" si="12"/>
        <v>#N/A</v>
      </c>
      <c r="G100" s="29" t="e">
        <f t="shared" si="13"/>
        <v>#N/A</v>
      </c>
      <c r="H100" s="29" t="e">
        <f t="shared" si="17"/>
        <v>#N/A</v>
      </c>
      <c r="I100" s="29" t="e">
        <f t="shared" si="14"/>
        <v>#N/A</v>
      </c>
      <c r="J100" s="29" t="e">
        <f>SUM($H$18:$H100)</f>
        <v>#N/A</v>
      </c>
    </row>
    <row r="101" spans="1:10" x14ac:dyDescent="0.2">
      <c r="A101" s="26" t="e">
        <f t="shared" si="15"/>
        <v>#N/A</v>
      </c>
      <c r="B101" s="27" t="e">
        <f t="shared" si="9"/>
        <v>#N/A</v>
      </c>
      <c r="C101" s="29" t="e">
        <f t="shared" si="16"/>
        <v>#N/A</v>
      </c>
      <c r="D101" s="29" t="e">
        <f t="shared" si="10"/>
        <v>#N/A</v>
      </c>
      <c r="E101" s="30" t="e">
        <f t="shared" si="11"/>
        <v>#N/A</v>
      </c>
      <c r="F101" s="29" t="e">
        <f t="shared" si="12"/>
        <v>#N/A</v>
      </c>
      <c r="G101" s="29" t="e">
        <f t="shared" si="13"/>
        <v>#N/A</v>
      </c>
      <c r="H101" s="29" t="e">
        <f t="shared" si="17"/>
        <v>#N/A</v>
      </c>
      <c r="I101" s="29" t="e">
        <f t="shared" si="14"/>
        <v>#N/A</v>
      </c>
      <c r="J101" s="29" t="e">
        <f>SUM($H$18:$H101)</f>
        <v>#N/A</v>
      </c>
    </row>
    <row r="102" spans="1:10" x14ac:dyDescent="0.2">
      <c r="A102" s="26" t="e">
        <f t="shared" si="15"/>
        <v>#N/A</v>
      </c>
      <c r="B102" s="27" t="e">
        <f t="shared" si="9"/>
        <v>#N/A</v>
      </c>
      <c r="C102" s="29" t="e">
        <f t="shared" si="16"/>
        <v>#N/A</v>
      </c>
      <c r="D102" s="29" t="e">
        <f t="shared" si="10"/>
        <v>#N/A</v>
      </c>
      <c r="E102" s="30" t="e">
        <f t="shared" si="11"/>
        <v>#N/A</v>
      </c>
      <c r="F102" s="29" t="e">
        <f t="shared" si="12"/>
        <v>#N/A</v>
      </c>
      <c r="G102" s="29" t="e">
        <f t="shared" si="13"/>
        <v>#N/A</v>
      </c>
      <c r="H102" s="29" t="e">
        <f t="shared" si="17"/>
        <v>#N/A</v>
      </c>
      <c r="I102" s="29" t="e">
        <f t="shared" si="14"/>
        <v>#N/A</v>
      </c>
      <c r="J102" s="29" t="e">
        <f>SUM($H$18:$H102)</f>
        <v>#N/A</v>
      </c>
    </row>
    <row r="103" spans="1:10" x14ac:dyDescent="0.2">
      <c r="A103" s="26" t="e">
        <f t="shared" si="15"/>
        <v>#N/A</v>
      </c>
      <c r="B103" s="27" t="e">
        <f t="shared" si="9"/>
        <v>#N/A</v>
      </c>
      <c r="C103" s="29" t="e">
        <f t="shared" si="16"/>
        <v>#N/A</v>
      </c>
      <c r="D103" s="29" t="e">
        <f t="shared" si="10"/>
        <v>#N/A</v>
      </c>
      <c r="E103" s="30" t="e">
        <f t="shared" si="11"/>
        <v>#N/A</v>
      </c>
      <c r="F103" s="29" t="e">
        <f t="shared" si="12"/>
        <v>#N/A</v>
      </c>
      <c r="G103" s="29" t="e">
        <f t="shared" si="13"/>
        <v>#N/A</v>
      </c>
      <c r="H103" s="29" t="e">
        <f t="shared" si="17"/>
        <v>#N/A</v>
      </c>
      <c r="I103" s="29" t="e">
        <f t="shared" si="14"/>
        <v>#N/A</v>
      </c>
      <c r="J103" s="29" t="e">
        <f>SUM($H$18:$H103)</f>
        <v>#N/A</v>
      </c>
    </row>
    <row r="104" spans="1:10" x14ac:dyDescent="0.2">
      <c r="A104" s="26" t="e">
        <f t="shared" si="15"/>
        <v>#N/A</v>
      </c>
      <c r="B104" s="27" t="e">
        <f t="shared" si="9"/>
        <v>#N/A</v>
      </c>
      <c r="C104" s="29" t="e">
        <f t="shared" si="16"/>
        <v>#N/A</v>
      </c>
      <c r="D104" s="29" t="e">
        <f t="shared" si="10"/>
        <v>#N/A</v>
      </c>
      <c r="E104" s="30" t="e">
        <f t="shared" si="11"/>
        <v>#N/A</v>
      </c>
      <c r="F104" s="29" t="e">
        <f t="shared" si="12"/>
        <v>#N/A</v>
      </c>
      <c r="G104" s="29" t="e">
        <f t="shared" si="13"/>
        <v>#N/A</v>
      </c>
      <c r="H104" s="29" t="e">
        <f t="shared" si="17"/>
        <v>#N/A</v>
      </c>
      <c r="I104" s="29" t="e">
        <f t="shared" si="14"/>
        <v>#N/A</v>
      </c>
      <c r="J104" s="29" t="e">
        <f>SUM($H$18:$H104)</f>
        <v>#N/A</v>
      </c>
    </row>
    <row r="105" spans="1:10" x14ac:dyDescent="0.2">
      <c r="A105" s="26" t="e">
        <f t="shared" si="15"/>
        <v>#N/A</v>
      </c>
      <c r="B105" s="27" t="e">
        <f t="shared" si="9"/>
        <v>#N/A</v>
      </c>
      <c r="C105" s="29" t="e">
        <f t="shared" si="16"/>
        <v>#N/A</v>
      </c>
      <c r="D105" s="29" t="e">
        <f t="shared" si="10"/>
        <v>#N/A</v>
      </c>
      <c r="E105" s="30" t="e">
        <f t="shared" si="11"/>
        <v>#N/A</v>
      </c>
      <c r="F105" s="29" t="e">
        <f t="shared" si="12"/>
        <v>#N/A</v>
      </c>
      <c r="G105" s="29" t="e">
        <f t="shared" si="13"/>
        <v>#N/A</v>
      </c>
      <c r="H105" s="29" t="e">
        <f t="shared" si="17"/>
        <v>#N/A</v>
      </c>
      <c r="I105" s="29" t="e">
        <f t="shared" si="14"/>
        <v>#N/A</v>
      </c>
      <c r="J105" s="29" t="e">
        <f>SUM($H$18:$H105)</f>
        <v>#N/A</v>
      </c>
    </row>
    <row r="106" spans="1:10" x14ac:dyDescent="0.2">
      <c r="A106" s="26" t="e">
        <f t="shared" si="15"/>
        <v>#N/A</v>
      </c>
      <c r="B106" s="27" t="e">
        <f t="shared" si="9"/>
        <v>#N/A</v>
      </c>
      <c r="C106" s="29" t="e">
        <f t="shared" si="16"/>
        <v>#N/A</v>
      </c>
      <c r="D106" s="29" t="e">
        <f t="shared" si="10"/>
        <v>#N/A</v>
      </c>
      <c r="E106" s="30" t="e">
        <f t="shared" si="11"/>
        <v>#N/A</v>
      </c>
      <c r="F106" s="29" t="e">
        <f t="shared" si="12"/>
        <v>#N/A</v>
      </c>
      <c r="G106" s="29" t="e">
        <f t="shared" si="13"/>
        <v>#N/A</v>
      </c>
      <c r="H106" s="29" t="e">
        <f t="shared" si="17"/>
        <v>#N/A</v>
      </c>
      <c r="I106" s="29" t="e">
        <f t="shared" si="14"/>
        <v>#N/A</v>
      </c>
      <c r="J106" s="29" t="e">
        <f>SUM($H$18:$H106)</f>
        <v>#N/A</v>
      </c>
    </row>
    <row r="107" spans="1:10" x14ac:dyDescent="0.2">
      <c r="A107" s="26" t="e">
        <f t="shared" si="15"/>
        <v>#N/A</v>
      </c>
      <c r="B107" s="27" t="e">
        <f t="shared" si="9"/>
        <v>#N/A</v>
      </c>
      <c r="C107" s="29" t="e">
        <f t="shared" si="16"/>
        <v>#N/A</v>
      </c>
      <c r="D107" s="29" t="e">
        <f t="shared" si="10"/>
        <v>#N/A</v>
      </c>
      <c r="E107" s="30" t="e">
        <f t="shared" si="11"/>
        <v>#N/A</v>
      </c>
      <c r="F107" s="29" t="e">
        <f t="shared" si="12"/>
        <v>#N/A</v>
      </c>
      <c r="G107" s="29" t="e">
        <f t="shared" si="13"/>
        <v>#N/A</v>
      </c>
      <c r="H107" s="29" t="e">
        <f t="shared" si="17"/>
        <v>#N/A</v>
      </c>
      <c r="I107" s="29" t="e">
        <f t="shared" si="14"/>
        <v>#N/A</v>
      </c>
      <c r="J107" s="29" t="e">
        <f>SUM($H$18:$H107)</f>
        <v>#N/A</v>
      </c>
    </row>
    <row r="108" spans="1:10" x14ac:dyDescent="0.2">
      <c r="A108" s="26" t="e">
        <f t="shared" si="15"/>
        <v>#N/A</v>
      </c>
      <c r="B108" s="27" t="e">
        <f t="shared" si="9"/>
        <v>#N/A</v>
      </c>
      <c r="C108" s="29" t="e">
        <f t="shared" si="16"/>
        <v>#N/A</v>
      </c>
      <c r="D108" s="29" t="e">
        <f t="shared" si="10"/>
        <v>#N/A</v>
      </c>
      <c r="E108" s="30" t="e">
        <f t="shared" si="11"/>
        <v>#N/A</v>
      </c>
      <c r="F108" s="29" t="e">
        <f t="shared" si="12"/>
        <v>#N/A</v>
      </c>
      <c r="G108" s="29" t="e">
        <f t="shared" si="13"/>
        <v>#N/A</v>
      </c>
      <c r="H108" s="29" t="e">
        <f t="shared" si="17"/>
        <v>#N/A</v>
      </c>
      <c r="I108" s="29" t="e">
        <f t="shared" si="14"/>
        <v>#N/A</v>
      </c>
      <c r="J108" s="29" t="e">
        <f>SUM($H$18:$H108)</f>
        <v>#N/A</v>
      </c>
    </row>
    <row r="109" spans="1:10" x14ac:dyDescent="0.2">
      <c r="A109" s="26" t="e">
        <f t="shared" si="15"/>
        <v>#N/A</v>
      </c>
      <c r="B109" s="27" t="e">
        <f t="shared" si="9"/>
        <v>#N/A</v>
      </c>
      <c r="C109" s="29" t="e">
        <f t="shared" si="16"/>
        <v>#N/A</v>
      </c>
      <c r="D109" s="29" t="e">
        <f t="shared" si="10"/>
        <v>#N/A</v>
      </c>
      <c r="E109" s="30" t="e">
        <f t="shared" si="11"/>
        <v>#N/A</v>
      </c>
      <c r="F109" s="29" t="e">
        <f t="shared" si="12"/>
        <v>#N/A</v>
      </c>
      <c r="G109" s="29" t="e">
        <f t="shared" si="13"/>
        <v>#N/A</v>
      </c>
      <c r="H109" s="29" t="e">
        <f t="shared" si="17"/>
        <v>#N/A</v>
      </c>
      <c r="I109" s="29" t="e">
        <f t="shared" si="14"/>
        <v>#N/A</v>
      </c>
      <c r="J109" s="29" t="e">
        <f>SUM($H$18:$H109)</f>
        <v>#N/A</v>
      </c>
    </row>
    <row r="110" spans="1:10" x14ac:dyDescent="0.2">
      <c r="A110" s="26" t="e">
        <f t="shared" si="15"/>
        <v>#N/A</v>
      </c>
      <c r="B110" s="27" t="e">
        <f t="shared" si="9"/>
        <v>#N/A</v>
      </c>
      <c r="C110" s="29" t="e">
        <f t="shared" si="16"/>
        <v>#N/A</v>
      </c>
      <c r="D110" s="29" t="e">
        <f t="shared" si="10"/>
        <v>#N/A</v>
      </c>
      <c r="E110" s="30" t="e">
        <f t="shared" si="11"/>
        <v>#N/A</v>
      </c>
      <c r="F110" s="29" t="e">
        <f t="shared" si="12"/>
        <v>#N/A</v>
      </c>
      <c r="G110" s="29" t="e">
        <f t="shared" si="13"/>
        <v>#N/A</v>
      </c>
      <c r="H110" s="29" t="e">
        <f t="shared" si="17"/>
        <v>#N/A</v>
      </c>
      <c r="I110" s="29" t="e">
        <f t="shared" si="14"/>
        <v>#N/A</v>
      </c>
      <c r="J110" s="29" t="e">
        <f>SUM($H$18:$H110)</f>
        <v>#N/A</v>
      </c>
    </row>
    <row r="111" spans="1:10" x14ac:dyDescent="0.2">
      <c r="A111" s="26" t="e">
        <f t="shared" si="15"/>
        <v>#N/A</v>
      </c>
      <c r="B111" s="27" t="e">
        <f t="shared" si="9"/>
        <v>#N/A</v>
      </c>
      <c r="C111" s="29" t="e">
        <f t="shared" si="16"/>
        <v>#N/A</v>
      </c>
      <c r="D111" s="29" t="e">
        <f t="shared" si="10"/>
        <v>#N/A</v>
      </c>
      <c r="E111" s="30" t="e">
        <f t="shared" si="11"/>
        <v>#N/A</v>
      </c>
      <c r="F111" s="29" t="e">
        <f t="shared" si="12"/>
        <v>#N/A</v>
      </c>
      <c r="G111" s="29" t="e">
        <f t="shared" si="13"/>
        <v>#N/A</v>
      </c>
      <c r="H111" s="29" t="e">
        <f t="shared" si="17"/>
        <v>#N/A</v>
      </c>
      <c r="I111" s="29" t="e">
        <f t="shared" si="14"/>
        <v>#N/A</v>
      </c>
      <c r="J111" s="29" t="e">
        <f>SUM($H$18:$H111)</f>
        <v>#N/A</v>
      </c>
    </row>
    <row r="112" spans="1:10" x14ac:dyDescent="0.2">
      <c r="A112" s="26" t="e">
        <f t="shared" si="15"/>
        <v>#N/A</v>
      </c>
      <c r="B112" s="27" t="e">
        <f t="shared" si="9"/>
        <v>#N/A</v>
      </c>
      <c r="C112" s="29" t="e">
        <f t="shared" si="16"/>
        <v>#N/A</v>
      </c>
      <c r="D112" s="29" t="e">
        <f t="shared" si="10"/>
        <v>#N/A</v>
      </c>
      <c r="E112" s="30" t="e">
        <f t="shared" si="11"/>
        <v>#N/A</v>
      </c>
      <c r="F112" s="29" t="e">
        <f t="shared" si="12"/>
        <v>#N/A</v>
      </c>
      <c r="G112" s="29" t="e">
        <f t="shared" si="13"/>
        <v>#N/A</v>
      </c>
      <c r="H112" s="29" t="e">
        <f t="shared" si="17"/>
        <v>#N/A</v>
      </c>
      <c r="I112" s="29" t="e">
        <f t="shared" si="14"/>
        <v>#N/A</v>
      </c>
      <c r="J112" s="29" t="e">
        <f>SUM($H$18:$H112)</f>
        <v>#N/A</v>
      </c>
    </row>
    <row r="113" spans="1:10" x14ac:dyDescent="0.2">
      <c r="A113" s="26" t="e">
        <f t="shared" si="15"/>
        <v>#N/A</v>
      </c>
      <c r="B113" s="27" t="e">
        <f t="shared" si="9"/>
        <v>#N/A</v>
      </c>
      <c r="C113" s="29" t="e">
        <f t="shared" si="16"/>
        <v>#N/A</v>
      </c>
      <c r="D113" s="29" t="e">
        <f t="shared" si="10"/>
        <v>#N/A</v>
      </c>
      <c r="E113" s="30" t="e">
        <f t="shared" si="11"/>
        <v>#N/A</v>
      </c>
      <c r="F113" s="29" t="e">
        <f t="shared" si="12"/>
        <v>#N/A</v>
      </c>
      <c r="G113" s="29" t="e">
        <f t="shared" si="13"/>
        <v>#N/A</v>
      </c>
      <c r="H113" s="29" t="e">
        <f t="shared" si="17"/>
        <v>#N/A</v>
      </c>
      <c r="I113" s="29" t="e">
        <f t="shared" si="14"/>
        <v>#N/A</v>
      </c>
      <c r="J113" s="29" t="e">
        <f>SUM($H$18:$H113)</f>
        <v>#N/A</v>
      </c>
    </row>
    <row r="114" spans="1:10" x14ac:dyDescent="0.2">
      <c r="A114" s="26" t="e">
        <f t="shared" si="15"/>
        <v>#N/A</v>
      </c>
      <c r="B114" s="27" t="e">
        <f t="shared" si="9"/>
        <v>#N/A</v>
      </c>
      <c r="C114" s="29" t="e">
        <f t="shared" si="16"/>
        <v>#N/A</v>
      </c>
      <c r="D114" s="29" t="e">
        <f t="shared" si="10"/>
        <v>#N/A</v>
      </c>
      <c r="E114" s="30" t="e">
        <f t="shared" si="11"/>
        <v>#N/A</v>
      </c>
      <c r="F114" s="29" t="e">
        <f t="shared" si="12"/>
        <v>#N/A</v>
      </c>
      <c r="G114" s="29" t="e">
        <f t="shared" si="13"/>
        <v>#N/A</v>
      </c>
      <c r="H114" s="29" t="e">
        <f t="shared" si="17"/>
        <v>#N/A</v>
      </c>
      <c r="I114" s="29" t="e">
        <f t="shared" si="14"/>
        <v>#N/A</v>
      </c>
      <c r="J114" s="29" t="e">
        <f>SUM($H$18:$H114)</f>
        <v>#N/A</v>
      </c>
    </row>
    <row r="115" spans="1:10" x14ac:dyDescent="0.2">
      <c r="A115" s="26" t="e">
        <f t="shared" si="15"/>
        <v>#N/A</v>
      </c>
      <c r="B115" s="27" t="e">
        <f t="shared" si="9"/>
        <v>#N/A</v>
      </c>
      <c r="C115" s="29" t="e">
        <f t="shared" si="16"/>
        <v>#N/A</v>
      </c>
      <c r="D115" s="29" t="e">
        <f t="shared" si="10"/>
        <v>#N/A</v>
      </c>
      <c r="E115" s="30" t="e">
        <f t="shared" si="11"/>
        <v>#N/A</v>
      </c>
      <c r="F115" s="29" t="e">
        <f t="shared" si="12"/>
        <v>#N/A</v>
      </c>
      <c r="G115" s="29" t="e">
        <f t="shared" si="13"/>
        <v>#N/A</v>
      </c>
      <c r="H115" s="29" t="e">
        <f t="shared" si="17"/>
        <v>#N/A</v>
      </c>
      <c r="I115" s="29" t="e">
        <f t="shared" si="14"/>
        <v>#N/A</v>
      </c>
      <c r="J115" s="29" t="e">
        <f>SUM($H$18:$H115)</f>
        <v>#N/A</v>
      </c>
    </row>
    <row r="116" spans="1:10" x14ac:dyDescent="0.2">
      <c r="A116" s="26" t="e">
        <f t="shared" si="15"/>
        <v>#N/A</v>
      </c>
      <c r="B116" s="27" t="e">
        <f t="shared" si="9"/>
        <v>#N/A</v>
      </c>
      <c r="C116" s="29" t="e">
        <f t="shared" si="16"/>
        <v>#N/A</v>
      </c>
      <c r="D116" s="29" t="e">
        <f t="shared" si="10"/>
        <v>#N/A</v>
      </c>
      <c r="E116" s="30" t="e">
        <f t="shared" si="11"/>
        <v>#N/A</v>
      </c>
      <c r="F116" s="29" t="e">
        <f t="shared" si="12"/>
        <v>#N/A</v>
      </c>
      <c r="G116" s="29" t="e">
        <f t="shared" si="13"/>
        <v>#N/A</v>
      </c>
      <c r="H116" s="29" t="e">
        <f t="shared" si="17"/>
        <v>#N/A</v>
      </c>
      <c r="I116" s="29" t="e">
        <f t="shared" si="14"/>
        <v>#N/A</v>
      </c>
      <c r="J116" s="29" t="e">
        <f>SUM($H$18:$H116)</f>
        <v>#N/A</v>
      </c>
    </row>
    <row r="117" spans="1:10" x14ac:dyDescent="0.2">
      <c r="A117" s="26" t="e">
        <f t="shared" si="15"/>
        <v>#N/A</v>
      </c>
      <c r="B117" s="27" t="e">
        <f t="shared" si="9"/>
        <v>#N/A</v>
      </c>
      <c r="C117" s="29" t="e">
        <f t="shared" si="16"/>
        <v>#N/A</v>
      </c>
      <c r="D117" s="29" t="e">
        <f t="shared" si="10"/>
        <v>#N/A</v>
      </c>
      <c r="E117" s="30" t="e">
        <f t="shared" si="11"/>
        <v>#N/A</v>
      </c>
      <c r="F117" s="29" t="e">
        <f t="shared" si="12"/>
        <v>#N/A</v>
      </c>
      <c r="G117" s="29" t="e">
        <f t="shared" si="13"/>
        <v>#N/A</v>
      </c>
      <c r="H117" s="29" t="e">
        <f t="shared" si="17"/>
        <v>#N/A</v>
      </c>
      <c r="I117" s="29" t="e">
        <f t="shared" si="14"/>
        <v>#N/A</v>
      </c>
      <c r="J117" s="29" t="e">
        <f>SUM($H$18:$H117)</f>
        <v>#N/A</v>
      </c>
    </row>
    <row r="118" spans="1:10" x14ac:dyDescent="0.2">
      <c r="A118" s="26" t="e">
        <f t="shared" si="15"/>
        <v>#N/A</v>
      </c>
      <c r="B118" s="27" t="e">
        <f t="shared" si="9"/>
        <v>#N/A</v>
      </c>
      <c r="C118" s="29" t="e">
        <f t="shared" si="16"/>
        <v>#N/A</v>
      </c>
      <c r="D118" s="29" t="e">
        <f t="shared" si="10"/>
        <v>#N/A</v>
      </c>
      <c r="E118" s="30" t="e">
        <f t="shared" si="11"/>
        <v>#N/A</v>
      </c>
      <c r="F118" s="29" t="e">
        <f t="shared" si="12"/>
        <v>#N/A</v>
      </c>
      <c r="G118" s="29" t="e">
        <f t="shared" si="13"/>
        <v>#N/A</v>
      </c>
      <c r="H118" s="29" t="e">
        <f t="shared" si="17"/>
        <v>#N/A</v>
      </c>
      <c r="I118" s="29" t="e">
        <f t="shared" si="14"/>
        <v>#N/A</v>
      </c>
      <c r="J118" s="29" t="e">
        <f>SUM($H$18:$H118)</f>
        <v>#N/A</v>
      </c>
    </row>
    <row r="119" spans="1:10" x14ac:dyDescent="0.2">
      <c r="A119" s="26" t="e">
        <f t="shared" si="15"/>
        <v>#N/A</v>
      </c>
      <c r="B119" s="27" t="e">
        <f t="shared" si="9"/>
        <v>#N/A</v>
      </c>
      <c r="C119" s="29" t="e">
        <f t="shared" si="16"/>
        <v>#N/A</v>
      </c>
      <c r="D119" s="29" t="e">
        <f t="shared" si="10"/>
        <v>#N/A</v>
      </c>
      <c r="E119" s="30" t="e">
        <f t="shared" si="11"/>
        <v>#N/A</v>
      </c>
      <c r="F119" s="29" t="e">
        <f t="shared" si="12"/>
        <v>#N/A</v>
      </c>
      <c r="G119" s="29" t="e">
        <f t="shared" si="13"/>
        <v>#N/A</v>
      </c>
      <c r="H119" s="29" t="e">
        <f t="shared" si="17"/>
        <v>#N/A</v>
      </c>
      <c r="I119" s="29" t="e">
        <f t="shared" si="14"/>
        <v>#N/A</v>
      </c>
      <c r="J119" s="29" t="e">
        <f>SUM($H$18:$H119)</f>
        <v>#N/A</v>
      </c>
    </row>
    <row r="120" spans="1:10" x14ac:dyDescent="0.2">
      <c r="A120" s="26" t="e">
        <f t="shared" si="15"/>
        <v>#N/A</v>
      </c>
      <c r="B120" s="27" t="e">
        <f t="shared" si="9"/>
        <v>#N/A</v>
      </c>
      <c r="C120" s="29" t="e">
        <f t="shared" si="16"/>
        <v>#N/A</v>
      </c>
      <c r="D120" s="29" t="e">
        <f t="shared" si="10"/>
        <v>#N/A</v>
      </c>
      <c r="E120" s="30" t="e">
        <f t="shared" si="11"/>
        <v>#N/A</v>
      </c>
      <c r="F120" s="29" t="e">
        <f t="shared" si="12"/>
        <v>#N/A</v>
      </c>
      <c r="G120" s="29" t="e">
        <f t="shared" si="13"/>
        <v>#N/A</v>
      </c>
      <c r="H120" s="29" t="e">
        <f t="shared" si="17"/>
        <v>#N/A</v>
      </c>
      <c r="I120" s="29" t="e">
        <f t="shared" si="14"/>
        <v>#N/A</v>
      </c>
      <c r="J120" s="29" t="e">
        <f>SUM($H$18:$H120)</f>
        <v>#N/A</v>
      </c>
    </row>
    <row r="121" spans="1:10" x14ac:dyDescent="0.2">
      <c r="A121" s="26" t="e">
        <f t="shared" si="15"/>
        <v>#N/A</v>
      </c>
      <c r="B121" s="27" t="e">
        <f t="shared" si="9"/>
        <v>#N/A</v>
      </c>
      <c r="C121" s="29" t="e">
        <f t="shared" si="16"/>
        <v>#N/A</v>
      </c>
      <c r="D121" s="29" t="e">
        <f t="shared" si="10"/>
        <v>#N/A</v>
      </c>
      <c r="E121" s="30" t="e">
        <f t="shared" si="11"/>
        <v>#N/A</v>
      </c>
      <c r="F121" s="29" t="e">
        <f t="shared" si="12"/>
        <v>#N/A</v>
      </c>
      <c r="G121" s="29" t="e">
        <f t="shared" si="13"/>
        <v>#N/A</v>
      </c>
      <c r="H121" s="29" t="e">
        <f t="shared" si="17"/>
        <v>#N/A</v>
      </c>
      <c r="I121" s="29" t="e">
        <f t="shared" si="14"/>
        <v>#N/A</v>
      </c>
      <c r="J121" s="29" t="e">
        <f>SUM($H$18:$H121)</f>
        <v>#N/A</v>
      </c>
    </row>
    <row r="122" spans="1:10" x14ac:dyDescent="0.2">
      <c r="A122" s="26" t="e">
        <f t="shared" si="15"/>
        <v>#N/A</v>
      </c>
      <c r="B122" s="27" t="e">
        <f t="shared" si="9"/>
        <v>#N/A</v>
      </c>
      <c r="C122" s="29" t="e">
        <f t="shared" si="16"/>
        <v>#N/A</v>
      </c>
      <c r="D122" s="29" t="e">
        <f t="shared" si="10"/>
        <v>#N/A</v>
      </c>
      <c r="E122" s="30" t="e">
        <f t="shared" si="11"/>
        <v>#N/A</v>
      </c>
      <c r="F122" s="29" t="e">
        <f t="shared" si="12"/>
        <v>#N/A</v>
      </c>
      <c r="G122" s="29" t="e">
        <f t="shared" si="13"/>
        <v>#N/A</v>
      </c>
      <c r="H122" s="29" t="e">
        <f t="shared" si="17"/>
        <v>#N/A</v>
      </c>
      <c r="I122" s="29" t="e">
        <f t="shared" si="14"/>
        <v>#N/A</v>
      </c>
      <c r="J122" s="29" t="e">
        <f>SUM($H$18:$H122)</f>
        <v>#N/A</v>
      </c>
    </row>
    <row r="123" spans="1:10" x14ac:dyDescent="0.2">
      <c r="A123" s="26" t="e">
        <f t="shared" si="15"/>
        <v>#N/A</v>
      </c>
      <c r="B123" s="27" t="e">
        <f t="shared" si="9"/>
        <v>#N/A</v>
      </c>
      <c r="C123" s="29" t="e">
        <f t="shared" si="16"/>
        <v>#N/A</v>
      </c>
      <c r="D123" s="29" t="e">
        <f t="shared" si="10"/>
        <v>#N/A</v>
      </c>
      <c r="E123" s="30" t="e">
        <f t="shared" si="11"/>
        <v>#N/A</v>
      </c>
      <c r="F123" s="29" t="e">
        <f t="shared" si="12"/>
        <v>#N/A</v>
      </c>
      <c r="G123" s="29" t="e">
        <f t="shared" si="13"/>
        <v>#N/A</v>
      </c>
      <c r="H123" s="29" t="e">
        <f t="shared" si="17"/>
        <v>#N/A</v>
      </c>
      <c r="I123" s="29" t="e">
        <f t="shared" si="14"/>
        <v>#N/A</v>
      </c>
      <c r="J123" s="29" t="e">
        <f>SUM($H$18:$H123)</f>
        <v>#N/A</v>
      </c>
    </row>
    <row r="124" spans="1:10" x14ac:dyDescent="0.2">
      <c r="A124" s="26" t="e">
        <f t="shared" si="15"/>
        <v>#N/A</v>
      </c>
      <c r="B124" s="27" t="e">
        <f t="shared" si="9"/>
        <v>#N/A</v>
      </c>
      <c r="C124" s="29" t="e">
        <f t="shared" si="16"/>
        <v>#N/A</v>
      </c>
      <c r="D124" s="29" t="e">
        <f t="shared" si="10"/>
        <v>#N/A</v>
      </c>
      <c r="E124" s="30" t="e">
        <f t="shared" si="11"/>
        <v>#N/A</v>
      </c>
      <c r="F124" s="29" t="e">
        <f t="shared" si="12"/>
        <v>#N/A</v>
      </c>
      <c r="G124" s="29" t="e">
        <f t="shared" si="13"/>
        <v>#N/A</v>
      </c>
      <c r="H124" s="29" t="e">
        <f t="shared" si="17"/>
        <v>#N/A</v>
      </c>
      <c r="I124" s="29" t="e">
        <f t="shared" si="14"/>
        <v>#N/A</v>
      </c>
      <c r="J124" s="29" t="e">
        <f>SUM($H$18:$H124)</f>
        <v>#N/A</v>
      </c>
    </row>
    <row r="125" spans="1:10" x14ac:dyDescent="0.2">
      <c r="A125" s="26" t="e">
        <f t="shared" si="15"/>
        <v>#N/A</v>
      </c>
      <c r="B125" s="27" t="e">
        <f t="shared" si="9"/>
        <v>#N/A</v>
      </c>
      <c r="C125" s="29" t="e">
        <f t="shared" si="16"/>
        <v>#N/A</v>
      </c>
      <c r="D125" s="29" t="e">
        <f t="shared" si="10"/>
        <v>#N/A</v>
      </c>
      <c r="E125" s="30" t="e">
        <f t="shared" si="11"/>
        <v>#N/A</v>
      </c>
      <c r="F125" s="29" t="e">
        <f t="shared" si="12"/>
        <v>#N/A</v>
      </c>
      <c r="G125" s="29" t="e">
        <f t="shared" si="13"/>
        <v>#N/A</v>
      </c>
      <c r="H125" s="29" t="e">
        <f t="shared" si="17"/>
        <v>#N/A</v>
      </c>
      <c r="I125" s="29" t="e">
        <f t="shared" si="14"/>
        <v>#N/A</v>
      </c>
      <c r="J125" s="29" t="e">
        <f>SUM($H$18:$H125)</f>
        <v>#N/A</v>
      </c>
    </row>
    <row r="126" spans="1:10" x14ac:dyDescent="0.2">
      <c r="A126" s="26" t="e">
        <f t="shared" si="15"/>
        <v>#N/A</v>
      </c>
      <c r="B126" s="27" t="e">
        <f t="shared" si="9"/>
        <v>#N/A</v>
      </c>
      <c r="C126" s="29" t="e">
        <f t="shared" si="16"/>
        <v>#N/A</v>
      </c>
      <c r="D126" s="29" t="e">
        <f t="shared" si="10"/>
        <v>#N/A</v>
      </c>
      <c r="E126" s="30" t="e">
        <f t="shared" si="11"/>
        <v>#N/A</v>
      </c>
      <c r="F126" s="29" t="e">
        <f t="shared" si="12"/>
        <v>#N/A</v>
      </c>
      <c r="G126" s="29" t="e">
        <f t="shared" si="13"/>
        <v>#N/A</v>
      </c>
      <c r="H126" s="29" t="e">
        <f t="shared" si="17"/>
        <v>#N/A</v>
      </c>
      <c r="I126" s="29" t="e">
        <f t="shared" si="14"/>
        <v>#N/A</v>
      </c>
      <c r="J126" s="29" t="e">
        <f>SUM($H$18:$H126)</f>
        <v>#N/A</v>
      </c>
    </row>
    <row r="127" spans="1:10" x14ac:dyDescent="0.2">
      <c r="A127" s="26" t="e">
        <f t="shared" si="15"/>
        <v>#N/A</v>
      </c>
      <c r="B127" s="27" t="e">
        <f t="shared" si="9"/>
        <v>#N/A</v>
      </c>
      <c r="C127" s="29" t="e">
        <f t="shared" si="16"/>
        <v>#N/A</v>
      </c>
      <c r="D127" s="29" t="e">
        <f t="shared" si="10"/>
        <v>#N/A</v>
      </c>
      <c r="E127" s="30" t="e">
        <f t="shared" si="11"/>
        <v>#N/A</v>
      </c>
      <c r="F127" s="29" t="e">
        <f t="shared" si="12"/>
        <v>#N/A</v>
      </c>
      <c r="G127" s="29" t="e">
        <f t="shared" si="13"/>
        <v>#N/A</v>
      </c>
      <c r="H127" s="29" t="e">
        <f t="shared" si="17"/>
        <v>#N/A</v>
      </c>
      <c r="I127" s="29" t="e">
        <f t="shared" si="14"/>
        <v>#N/A</v>
      </c>
      <c r="J127" s="29" t="e">
        <f>SUM($H$18:$H127)</f>
        <v>#N/A</v>
      </c>
    </row>
    <row r="128" spans="1:10" x14ac:dyDescent="0.2">
      <c r="A128" s="26" t="e">
        <f t="shared" si="15"/>
        <v>#N/A</v>
      </c>
      <c r="B128" s="27" t="e">
        <f t="shared" si="9"/>
        <v>#N/A</v>
      </c>
      <c r="C128" s="29" t="e">
        <f t="shared" si="16"/>
        <v>#N/A</v>
      </c>
      <c r="D128" s="29" t="e">
        <f t="shared" si="10"/>
        <v>#N/A</v>
      </c>
      <c r="E128" s="30" t="e">
        <f t="shared" si="11"/>
        <v>#N/A</v>
      </c>
      <c r="F128" s="29" t="e">
        <f t="shared" si="12"/>
        <v>#N/A</v>
      </c>
      <c r="G128" s="29" t="e">
        <f t="shared" si="13"/>
        <v>#N/A</v>
      </c>
      <c r="H128" s="29" t="e">
        <f t="shared" si="17"/>
        <v>#N/A</v>
      </c>
      <c r="I128" s="29" t="e">
        <f t="shared" si="14"/>
        <v>#N/A</v>
      </c>
      <c r="J128" s="29" t="e">
        <f>SUM($H$18:$H128)</f>
        <v>#N/A</v>
      </c>
    </row>
    <row r="129" spans="1:10" x14ac:dyDescent="0.2">
      <c r="A129" s="26" t="e">
        <f t="shared" si="15"/>
        <v>#N/A</v>
      </c>
      <c r="B129" s="27" t="e">
        <f t="shared" si="9"/>
        <v>#N/A</v>
      </c>
      <c r="C129" s="29" t="e">
        <f t="shared" si="16"/>
        <v>#N/A</v>
      </c>
      <c r="D129" s="29" t="e">
        <f t="shared" si="10"/>
        <v>#N/A</v>
      </c>
      <c r="E129" s="30" t="e">
        <f t="shared" si="11"/>
        <v>#N/A</v>
      </c>
      <c r="F129" s="29" t="e">
        <f t="shared" si="12"/>
        <v>#N/A</v>
      </c>
      <c r="G129" s="29" t="e">
        <f t="shared" si="13"/>
        <v>#N/A</v>
      </c>
      <c r="H129" s="29" t="e">
        <f t="shared" si="17"/>
        <v>#N/A</v>
      </c>
      <c r="I129" s="29" t="e">
        <f t="shared" si="14"/>
        <v>#N/A</v>
      </c>
      <c r="J129" s="29" t="e">
        <f>SUM($H$18:$H129)</f>
        <v>#N/A</v>
      </c>
    </row>
    <row r="130" spans="1:10" x14ac:dyDescent="0.2">
      <c r="A130" s="26" t="e">
        <f t="shared" si="15"/>
        <v>#N/A</v>
      </c>
      <c r="B130" s="27" t="e">
        <f t="shared" si="9"/>
        <v>#N/A</v>
      </c>
      <c r="C130" s="29" t="e">
        <f t="shared" si="16"/>
        <v>#N/A</v>
      </c>
      <c r="D130" s="29" t="e">
        <f t="shared" si="10"/>
        <v>#N/A</v>
      </c>
      <c r="E130" s="30" t="e">
        <f t="shared" si="11"/>
        <v>#N/A</v>
      </c>
      <c r="F130" s="29" t="e">
        <f t="shared" si="12"/>
        <v>#N/A</v>
      </c>
      <c r="G130" s="29" t="e">
        <f t="shared" si="13"/>
        <v>#N/A</v>
      </c>
      <c r="H130" s="29" t="e">
        <f t="shared" si="17"/>
        <v>#N/A</v>
      </c>
      <c r="I130" s="29" t="e">
        <f t="shared" si="14"/>
        <v>#N/A</v>
      </c>
      <c r="J130" s="29" t="e">
        <f>SUM($H$18:$H130)</f>
        <v>#N/A</v>
      </c>
    </row>
    <row r="131" spans="1:10" x14ac:dyDescent="0.2">
      <c r="A131" s="26" t="e">
        <f t="shared" si="15"/>
        <v>#N/A</v>
      </c>
      <c r="B131" s="27" t="e">
        <f t="shared" si="9"/>
        <v>#N/A</v>
      </c>
      <c r="C131" s="29" t="e">
        <f t="shared" si="16"/>
        <v>#N/A</v>
      </c>
      <c r="D131" s="29" t="e">
        <f t="shared" si="10"/>
        <v>#N/A</v>
      </c>
      <c r="E131" s="30" t="e">
        <f t="shared" si="11"/>
        <v>#N/A</v>
      </c>
      <c r="F131" s="29" t="e">
        <f t="shared" si="12"/>
        <v>#N/A</v>
      </c>
      <c r="G131" s="29" t="e">
        <f t="shared" si="13"/>
        <v>#N/A</v>
      </c>
      <c r="H131" s="29" t="e">
        <f t="shared" si="17"/>
        <v>#N/A</v>
      </c>
      <c r="I131" s="29" t="e">
        <f t="shared" si="14"/>
        <v>#N/A</v>
      </c>
      <c r="J131" s="29" t="e">
        <f>SUM($H$18:$H131)</f>
        <v>#N/A</v>
      </c>
    </row>
    <row r="132" spans="1:10" x14ac:dyDescent="0.2">
      <c r="A132" s="26" t="e">
        <f t="shared" si="15"/>
        <v>#N/A</v>
      </c>
      <c r="B132" s="27" t="e">
        <f t="shared" si="9"/>
        <v>#N/A</v>
      </c>
      <c r="C132" s="29" t="e">
        <f t="shared" si="16"/>
        <v>#N/A</v>
      </c>
      <c r="D132" s="29" t="e">
        <f t="shared" si="10"/>
        <v>#N/A</v>
      </c>
      <c r="E132" s="30" t="e">
        <f t="shared" si="11"/>
        <v>#N/A</v>
      </c>
      <c r="F132" s="29" t="e">
        <f t="shared" si="12"/>
        <v>#N/A</v>
      </c>
      <c r="G132" s="29" t="e">
        <f t="shared" si="13"/>
        <v>#N/A</v>
      </c>
      <c r="H132" s="29" t="e">
        <f t="shared" si="17"/>
        <v>#N/A</v>
      </c>
      <c r="I132" s="29" t="e">
        <f t="shared" si="14"/>
        <v>#N/A</v>
      </c>
      <c r="J132" s="29" t="e">
        <f>SUM($H$18:$H132)</f>
        <v>#N/A</v>
      </c>
    </row>
    <row r="133" spans="1:10" x14ac:dyDescent="0.2">
      <c r="A133" s="26" t="e">
        <f t="shared" si="15"/>
        <v>#N/A</v>
      </c>
      <c r="B133" s="27" t="e">
        <f t="shared" si="9"/>
        <v>#N/A</v>
      </c>
      <c r="C133" s="29" t="e">
        <f t="shared" si="16"/>
        <v>#N/A</v>
      </c>
      <c r="D133" s="29" t="e">
        <f t="shared" si="10"/>
        <v>#N/A</v>
      </c>
      <c r="E133" s="30" t="e">
        <f t="shared" si="11"/>
        <v>#N/A</v>
      </c>
      <c r="F133" s="29" t="e">
        <f t="shared" si="12"/>
        <v>#N/A</v>
      </c>
      <c r="G133" s="29" t="e">
        <f t="shared" si="13"/>
        <v>#N/A</v>
      </c>
      <c r="H133" s="29" t="e">
        <f t="shared" si="17"/>
        <v>#N/A</v>
      </c>
      <c r="I133" s="29" t="e">
        <f t="shared" si="14"/>
        <v>#N/A</v>
      </c>
      <c r="J133" s="29" t="e">
        <f>SUM($H$18:$H133)</f>
        <v>#N/A</v>
      </c>
    </row>
    <row r="134" spans="1:10" x14ac:dyDescent="0.2">
      <c r="A134" s="26" t="e">
        <f t="shared" si="15"/>
        <v>#N/A</v>
      </c>
      <c r="B134" s="27" t="e">
        <f t="shared" si="9"/>
        <v>#N/A</v>
      </c>
      <c r="C134" s="29" t="e">
        <f t="shared" si="16"/>
        <v>#N/A</v>
      </c>
      <c r="D134" s="29" t="e">
        <f t="shared" si="10"/>
        <v>#N/A</v>
      </c>
      <c r="E134" s="30" t="e">
        <f t="shared" si="11"/>
        <v>#N/A</v>
      </c>
      <c r="F134" s="29" t="e">
        <f t="shared" si="12"/>
        <v>#N/A</v>
      </c>
      <c r="G134" s="29" t="e">
        <f t="shared" si="13"/>
        <v>#N/A</v>
      </c>
      <c r="H134" s="29" t="e">
        <f t="shared" si="17"/>
        <v>#N/A</v>
      </c>
      <c r="I134" s="29" t="e">
        <f t="shared" si="14"/>
        <v>#N/A</v>
      </c>
      <c r="J134" s="29" t="e">
        <f>SUM($H$18:$H134)</f>
        <v>#N/A</v>
      </c>
    </row>
    <row r="135" spans="1:10" x14ac:dyDescent="0.2">
      <c r="A135" s="26" t="e">
        <f t="shared" si="15"/>
        <v>#N/A</v>
      </c>
      <c r="B135" s="27" t="e">
        <f t="shared" si="9"/>
        <v>#N/A</v>
      </c>
      <c r="C135" s="29" t="e">
        <f t="shared" si="16"/>
        <v>#N/A</v>
      </c>
      <c r="D135" s="29" t="e">
        <f t="shared" si="10"/>
        <v>#N/A</v>
      </c>
      <c r="E135" s="30" t="e">
        <f t="shared" si="11"/>
        <v>#N/A</v>
      </c>
      <c r="F135" s="29" t="e">
        <f t="shared" si="12"/>
        <v>#N/A</v>
      </c>
      <c r="G135" s="29" t="e">
        <f t="shared" si="13"/>
        <v>#N/A</v>
      </c>
      <c r="H135" s="29" t="e">
        <f t="shared" si="17"/>
        <v>#N/A</v>
      </c>
      <c r="I135" s="29" t="e">
        <f t="shared" si="14"/>
        <v>#N/A</v>
      </c>
      <c r="J135" s="29" t="e">
        <f>SUM($H$18:$H135)</f>
        <v>#N/A</v>
      </c>
    </row>
    <row r="136" spans="1:10" x14ac:dyDescent="0.2">
      <c r="A136" s="26" t="e">
        <f t="shared" si="15"/>
        <v>#N/A</v>
      </c>
      <c r="B136" s="27" t="e">
        <f t="shared" si="9"/>
        <v>#N/A</v>
      </c>
      <c r="C136" s="29" t="e">
        <f t="shared" si="16"/>
        <v>#N/A</v>
      </c>
      <c r="D136" s="29" t="e">
        <f t="shared" si="10"/>
        <v>#N/A</v>
      </c>
      <c r="E136" s="30" t="e">
        <f t="shared" si="11"/>
        <v>#N/A</v>
      </c>
      <c r="F136" s="29" t="e">
        <f t="shared" si="12"/>
        <v>#N/A</v>
      </c>
      <c r="G136" s="29" t="e">
        <f t="shared" si="13"/>
        <v>#N/A</v>
      </c>
      <c r="H136" s="29" t="e">
        <f t="shared" si="17"/>
        <v>#N/A</v>
      </c>
      <c r="I136" s="29" t="e">
        <f t="shared" si="14"/>
        <v>#N/A</v>
      </c>
      <c r="J136" s="29" t="e">
        <f>SUM($H$18:$H136)</f>
        <v>#N/A</v>
      </c>
    </row>
    <row r="137" spans="1:10" x14ac:dyDescent="0.2">
      <c r="A137" s="26" t="e">
        <f t="shared" si="15"/>
        <v>#N/A</v>
      </c>
      <c r="B137" s="27" t="e">
        <f t="shared" si="9"/>
        <v>#N/A</v>
      </c>
      <c r="C137" s="29" t="e">
        <f t="shared" si="16"/>
        <v>#N/A</v>
      </c>
      <c r="D137" s="29" t="e">
        <f t="shared" si="10"/>
        <v>#N/A</v>
      </c>
      <c r="E137" s="30" t="e">
        <f t="shared" si="11"/>
        <v>#N/A</v>
      </c>
      <c r="F137" s="29" t="e">
        <f t="shared" si="12"/>
        <v>#N/A</v>
      </c>
      <c r="G137" s="29" t="e">
        <f t="shared" si="13"/>
        <v>#N/A</v>
      </c>
      <c r="H137" s="29" t="e">
        <f t="shared" si="17"/>
        <v>#N/A</v>
      </c>
      <c r="I137" s="29" t="e">
        <f t="shared" si="14"/>
        <v>#N/A</v>
      </c>
      <c r="J137" s="29" t="e">
        <f>SUM($H$18:$H137)</f>
        <v>#N/A</v>
      </c>
    </row>
    <row r="138" spans="1:10" x14ac:dyDescent="0.2">
      <c r="A138" s="26" t="e">
        <f t="shared" si="15"/>
        <v>#N/A</v>
      </c>
      <c r="B138" s="27" t="e">
        <f t="shared" si="9"/>
        <v>#N/A</v>
      </c>
      <c r="C138" s="29" t="e">
        <f t="shared" si="16"/>
        <v>#N/A</v>
      </c>
      <c r="D138" s="29" t="e">
        <f t="shared" si="10"/>
        <v>#N/A</v>
      </c>
      <c r="E138" s="30" t="e">
        <f t="shared" si="11"/>
        <v>#N/A</v>
      </c>
      <c r="F138" s="29" t="e">
        <f t="shared" si="12"/>
        <v>#N/A</v>
      </c>
      <c r="G138" s="29" t="e">
        <f t="shared" si="13"/>
        <v>#N/A</v>
      </c>
      <c r="H138" s="29" t="e">
        <f t="shared" si="17"/>
        <v>#N/A</v>
      </c>
      <c r="I138" s="29" t="e">
        <f t="shared" si="14"/>
        <v>#N/A</v>
      </c>
      <c r="J138" s="29" t="e">
        <f>SUM($H$18:$H138)</f>
        <v>#N/A</v>
      </c>
    </row>
    <row r="139" spans="1:10" x14ac:dyDescent="0.2">
      <c r="A139" s="26" t="e">
        <f t="shared" si="15"/>
        <v>#N/A</v>
      </c>
      <c r="B139" s="27" t="e">
        <f t="shared" si="9"/>
        <v>#N/A</v>
      </c>
      <c r="C139" s="29" t="e">
        <f t="shared" si="16"/>
        <v>#N/A</v>
      </c>
      <c r="D139" s="29" t="e">
        <f t="shared" si="10"/>
        <v>#N/A</v>
      </c>
      <c r="E139" s="30" t="e">
        <f t="shared" si="11"/>
        <v>#N/A</v>
      </c>
      <c r="F139" s="29" t="e">
        <f t="shared" si="12"/>
        <v>#N/A</v>
      </c>
      <c r="G139" s="29" t="e">
        <f t="shared" si="13"/>
        <v>#N/A</v>
      </c>
      <c r="H139" s="29" t="e">
        <f t="shared" si="17"/>
        <v>#N/A</v>
      </c>
      <c r="I139" s="29" t="e">
        <f t="shared" si="14"/>
        <v>#N/A</v>
      </c>
      <c r="J139" s="29" t="e">
        <f>SUM($H$18:$H139)</f>
        <v>#N/A</v>
      </c>
    </row>
    <row r="140" spans="1:10" x14ac:dyDescent="0.2">
      <c r="A140" s="26" t="e">
        <f t="shared" si="15"/>
        <v>#N/A</v>
      </c>
      <c r="B140" s="27" t="e">
        <f t="shared" si="9"/>
        <v>#N/A</v>
      </c>
      <c r="C140" s="29" t="e">
        <f t="shared" si="16"/>
        <v>#N/A</v>
      </c>
      <c r="D140" s="29" t="e">
        <f t="shared" si="10"/>
        <v>#N/A</v>
      </c>
      <c r="E140" s="30" t="e">
        <f t="shared" si="11"/>
        <v>#N/A</v>
      </c>
      <c r="F140" s="29" t="e">
        <f t="shared" si="12"/>
        <v>#N/A</v>
      </c>
      <c r="G140" s="29" t="e">
        <f t="shared" si="13"/>
        <v>#N/A</v>
      </c>
      <c r="H140" s="29" t="e">
        <f t="shared" si="17"/>
        <v>#N/A</v>
      </c>
      <c r="I140" s="29" t="e">
        <f t="shared" si="14"/>
        <v>#N/A</v>
      </c>
      <c r="J140" s="29" t="e">
        <f>SUM($H$18:$H140)</f>
        <v>#N/A</v>
      </c>
    </row>
    <row r="141" spans="1:10" x14ac:dyDescent="0.2">
      <c r="A141" s="26" t="e">
        <f t="shared" si="15"/>
        <v>#N/A</v>
      </c>
      <c r="B141" s="27" t="e">
        <f t="shared" si="9"/>
        <v>#N/A</v>
      </c>
      <c r="C141" s="29" t="e">
        <f t="shared" si="16"/>
        <v>#N/A</v>
      </c>
      <c r="D141" s="29" t="e">
        <f t="shared" si="10"/>
        <v>#N/A</v>
      </c>
      <c r="E141" s="30" t="e">
        <f t="shared" si="11"/>
        <v>#N/A</v>
      </c>
      <c r="F141" s="29" t="e">
        <f t="shared" si="12"/>
        <v>#N/A</v>
      </c>
      <c r="G141" s="29" t="e">
        <f t="shared" si="13"/>
        <v>#N/A</v>
      </c>
      <c r="H141" s="29" t="e">
        <f t="shared" si="17"/>
        <v>#N/A</v>
      </c>
      <c r="I141" s="29" t="e">
        <f t="shared" si="14"/>
        <v>#N/A</v>
      </c>
      <c r="J141" s="29" t="e">
        <f>SUM($H$18:$H141)</f>
        <v>#N/A</v>
      </c>
    </row>
    <row r="142" spans="1:10" x14ac:dyDescent="0.2">
      <c r="A142" s="26" t="e">
        <f t="shared" si="15"/>
        <v>#N/A</v>
      </c>
      <c r="B142" s="27" t="e">
        <f t="shared" si="9"/>
        <v>#N/A</v>
      </c>
      <c r="C142" s="29" t="e">
        <f t="shared" si="16"/>
        <v>#N/A</v>
      </c>
      <c r="D142" s="29" t="e">
        <f t="shared" si="10"/>
        <v>#N/A</v>
      </c>
      <c r="E142" s="30" t="e">
        <f t="shared" si="11"/>
        <v>#N/A</v>
      </c>
      <c r="F142" s="29" t="e">
        <f t="shared" si="12"/>
        <v>#N/A</v>
      </c>
      <c r="G142" s="29" t="e">
        <f t="shared" si="13"/>
        <v>#N/A</v>
      </c>
      <c r="H142" s="29" t="e">
        <f t="shared" si="17"/>
        <v>#N/A</v>
      </c>
      <c r="I142" s="29" t="e">
        <f t="shared" si="14"/>
        <v>#N/A</v>
      </c>
      <c r="J142" s="29" t="e">
        <f>SUM($H$18:$H142)</f>
        <v>#N/A</v>
      </c>
    </row>
    <row r="143" spans="1:10" x14ac:dyDescent="0.2">
      <c r="A143" s="26" t="e">
        <f t="shared" si="15"/>
        <v>#N/A</v>
      </c>
      <c r="B143" s="27" t="e">
        <f t="shared" si="9"/>
        <v>#N/A</v>
      </c>
      <c r="C143" s="29" t="e">
        <f t="shared" si="16"/>
        <v>#N/A</v>
      </c>
      <c r="D143" s="29" t="e">
        <f t="shared" si="10"/>
        <v>#N/A</v>
      </c>
      <c r="E143" s="30" t="e">
        <f t="shared" si="11"/>
        <v>#N/A</v>
      </c>
      <c r="F143" s="29" t="e">
        <f t="shared" si="12"/>
        <v>#N/A</v>
      </c>
      <c r="G143" s="29" t="e">
        <f t="shared" si="13"/>
        <v>#N/A</v>
      </c>
      <c r="H143" s="29" t="e">
        <f t="shared" si="17"/>
        <v>#N/A</v>
      </c>
      <c r="I143" s="29" t="e">
        <f t="shared" si="14"/>
        <v>#N/A</v>
      </c>
      <c r="J143" s="29" t="e">
        <f>SUM($H$18:$H143)</f>
        <v>#N/A</v>
      </c>
    </row>
    <row r="144" spans="1:10" x14ac:dyDescent="0.2">
      <c r="A144" s="26" t="e">
        <f t="shared" si="15"/>
        <v>#N/A</v>
      </c>
      <c r="B144" s="27" t="e">
        <f t="shared" si="9"/>
        <v>#N/A</v>
      </c>
      <c r="C144" s="29" t="e">
        <f t="shared" si="16"/>
        <v>#N/A</v>
      </c>
      <c r="D144" s="29" t="e">
        <f t="shared" si="10"/>
        <v>#N/A</v>
      </c>
      <c r="E144" s="30" t="e">
        <f t="shared" si="11"/>
        <v>#N/A</v>
      </c>
      <c r="F144" s="29" t="e">
        <f t="shared" si="12"/>
        <v>#N/A</v>
      </c>
      <c r="G144" s="29" t="e">
        <f t="shared" si="13"/>
        <v>#N/A</v>
      </c>
      <c r="H144" s="29" t="e">
        <f t="shared" si="17"/>
        <v>#N/A</v>
      </c>
      <c r="I144" s="29" t="e">
        <f t="shared" si="14"/>
        <v>#N/A</v>
      </c>
      <c r="J144" s="29" t="e">
        <f>SUM($H$18:$H144)</f>
        <v>#N/A</v>
      </c>
    </row>
    <row r="145" spans="1:10" x14ac:dyDescent="0.2">
      <c r="A145" s="26" t="e">
        <f t="shared" si="15"/>
        <v>#N/A</v>
      </c>
      <c r="B145" s="27" t="e">
        <f t="shared" si="9"/>
        <v>#N/A</v>
      </c>
      <c r="C145" s="29" t="e">
        <f t="shared" si="16"/>
        <v>#N/A</v>
      </c>
      <c r="D145" s="29" t="e">
        <f t="shared" si="10"/>
        <v>#N/A</v>
      </c>
      <c r="E145" s="30" t="e">
        <f t="shared" si="11"/>
        <v>#N/A</v>
      </c>
      <c r="F145" s="29" t="e">
        <f t="shared" si="12"/>
        <v>#N/A</v>
      </c>
      <c r="G145" s="29" t="e">
        <f t="shared" si="13"/>
        <v>#N/A</v>
      </c>
      <c r="H145" s="29" t="e">
        <f t="shared" si="17"/>
        <v>#N/A</v>
      </c>
      <c r="I145" s="29" t="e">
        <f t="shared" si="14"/>
        <v>#N/A</v>
      </c>
      <c r="J145" s="29" t="e">
        <f>SUM($H$18:$H145)</f>
        <v>#N/A</v>
      </c>
    </row>
    <row r="146" spans="1:10" x14ac:dyDescent="0.2">
      <c r="A146" s="26" t="e">
        <f t="shared" si="15"/>
        <v>#N/A</v>
      </c>
      <c r="B146" s="27" t="e">
        <f t="shared" ref="B146:B209" si="18">IF(Pay_Num_3&lt;&gt;"",DATE(YEAR(Loan_Start_3),MONTH(Loan_Start_3)+(Pay_Num_3)*12/Num_Pmt_Per_Year_3,DAY(Loan_Start_3)),"")</f>
        <v>#N/A</v>
      </c>
      <c r="C146" s="29" t="e">
        <f t="shared" si="16"/>
        <v>#N/A</v>
      </c>
      <c r="D146" s="29" t="e">
        <f t="shared" ref="D146:D209" si="19">IF(Pay_Num_3&lt;&gt;"",Scheduled_Monthly_Payment_3,"")</f>
        <v>#N/A</v>
      </c>
      <c r="E146" s="30" t="e">
        <f t="shared" ref="E146:E209" si="20">IF(AND(Pay_Num_3&lt;&gt;"",Sched_Pay_3+Scheduled_Extra_Payments_3&lt;Beg_Bal_3),Scheduled_Extra_Payments_3,IF(AND(Pay_Num_3&lt;&gt;"",Beg_Bal_3-Sched_Pay_3&gt;0),Beg_Bal_3-Sched_Pay_3,IF(Pay_Num_3&lt;&gt;"",0,"")))</f>
        <v>#N/A</v>
      </c>
      <c r="F146" s="29" t="e">
        <f t="shared" ref="F146:F209" si="21">IF(AND(Pay_Num_3&lt;&gt;"",Sched_Pay_3+Extra_Pay_3&lt;Beg_Bal_3),Sched_Pay_3+Extra_Pay_3,IF(Pay_Num_3&lt;&gt;"",Beg_Bal_3,""))</f>
        <v>#N/A</v>
      </c>
      <c r="G146" s="29" t="e">
        <f t="shared" ref="G146:G209" si="22">IF(Pay_Num_3&lt;&gt;"",Total_Pay_3-Int_3,"")</f>
        <v>#N/A</v>
      </c>
      <c r="H146" s="29" t="e">
        <f t="shared" si="17"/>
        <v>#N/A</v>
      </c>
      <c r="I146" s="29" t="e">
        <f t="shared" ref="I146:I209" si="23">IF(AND(Pay_Num_3&lt;&gt;"",Sched_Pay_3+Extra_Pay_3&lt;Beg_Bal_3),Beg_Bal_3-Princ_3,IF(Pay_Num_3&lt;&gt;"",0,""))</f>
        <v>#N/A</v>
      </c>
      <c r="J146" s="29" t="e">
        <f>SUM($H$18:$H146)</f>
        <v>#N/A</v>
      </c>
    </row>
    <row r="147" spans="1:10" x14ac:dyDescent="0.2">
      <c r="A147" s="26" t="e">
        <f t="shared" ref="A147:A210" si="24">IF(Values_Entered_3,A146+1,"")</f>
        <v>#N/A</v>
      </c>
      <c r="B147" s="27" t="e">
        <f t="shared" si="18"/>
        <v>#N/A</v>
      </c>
      <c r="C147" s="29" t="e">
        <f t="shared" ref="C147:C210" si="25">IF(Pay_Num_3&lt;&gt;"",I146,"")</f>
        <v>#N/A</v>
      </c>
      <c r="D147" s="29" t="e">
        <f t="shared" si="19"/>
        <v>#N/A</v>
      </c>
      <c r="E147" s="30" t="e">
        <f t="shared" si="20"/>
        <v>#N/A</v>
      </c>
      <c r="F147" s="29" t="e">
        <f t="shared" si="21"/>
        <v>#N/A</v>
      </c>
      <c r="G147" s="29" t="e">
        <f t="shared" si="22"/>
        <v>#N/A</v>
      </c>
      <c r="H147" s="29" t="e">
        <f t="shared" ref="H147:H210" si="26">IF(Pay_Num_3&lt;&gt;"",Beg_Bal_3*Interest_Rate_3/Num_Pmt_Per_Year_3,"")</f>
        <v>#N/A</v>
      </c>
      <c r="I147" s="29" t="e">
        <f t="shared" si="23"/>
        <v>#N/A</v>
      </c>
      <c r="J147" s="29" t="e">
        <f>SUM($H$18:$H147)</f>
        <v>#N/A</v>
      </c>
    </row>
    <row r="148" spans="1:10" x14ac:dyDescent="0.2">
      <c r="A148" s="26" t="e">
        <f t="shared" si="24"/>
        <v>#N/A</v>
      </c>
      <c r="B148" s="27" t="e">
        <f t="shared" si="18"/>
        <v>#N/A</v>
      </c>
      <c r="C148" s="29" t="e">
        <f t="shared" si="25"/>
        <v>#N/A</v>
      </c>
      <c r="D148" s="29" t="e">
        <f t="shared" si="19"/>
        <v>#N/A</v>
      </c>
      <c r="E148" s="30" t="e">
        <f t="shared" si="20"/>
        <v>#N/A</v>
      </c>
      <c r="F148" s="29" t="e">
        <f t="shared" si="21"/>
        <v>#N/A</v>
      </c>
      <c r="G148" s="29" t="e">
        <f t="shared" si="22"/>
        <v>#N/A</v>
      </c>
      <c r="H148" s="29" t="e">
        <f t="shared" si="26"/>
        <v>#N/A</v>
      </c>
      <c r="I148" s="29" t="e">
        <f t="shared" si="23"/>
        <v>#N/A</v>
      </c>
      <c r="J148" s="29" t="e">
        <f>SUM($H$18:$H148)</f>
        <v>#N/A</v>
      </c>
    </row>
    <row r="149" spans="1:10" x14ac:dyDescent="0.2">
      <c r="A149" s="26" t="e">
        <f t="shared" si="24"/>
        <v>#N/A</v>
      </c>
      <c r="B149" s="27" t="e">
        <f t="shared" si="18"/>
        <v>#N/A</v>
      </c>
      <c r="C149" s="29" t="e">
        <f t="shared" si="25"/>
        <v>#N/A</v>
      </c>
      <c r="D149" s="29" t="e">
        <f t="shared" si="19"/>
        <v>#N/A</v>
      </c>
      <c r="E149" s="30" t="e">
        <f t="shared" si="20"/>
        <v>#N/A</v>
      </c>
      <c r="F149" s="29" t="e">
        <f t="shared" si="21"/>
        <v>#N/A</v>
      </c>
      <c r="G149" s="29" t="e">
        <f t="shared" si="22"/>
        <v>#N/A</v>
      </c>
      <c r="H149" s="29" t="e">
        <f t="shared" si="26"/>
        <v>#N/A</v>
      </c>
      <c r="I149" s="29" t="e">
        <f t="shared" si="23"/>
        <v>#N/A</v>
      </c>
      <c r="J149" s="29" t="e">
        <f>SUM($H$18:$H149)</f>
        <v>#N/A</v>
      </c>
    </row>
    <row r="150" spans="1:10" x14ac:dyDescent="0.2">
      <c r="A150" s="26" t="e">
        <f t="shared" si="24"/>
        <v>#N/A</v>
      </c>
      <c r="B150" s="27" t="e">
        <f t="shared" si="18"/>
        <v>#N/A</v>
      </c>
      <c r="C150" s="29" t="e">
        <f t="shared" si="25"/>
        <v>#N/A</v>
      </c>
      <c r="D150" s="29" t="e">
        <f t="shared" si="19"/>
        <v>#N/A</v>
      </c>
      <c r="E150" s="30" t="e">
        <f t="shared" si="20"/>
        <v>#N/A</v>
      </c>
      <c r="F150" s="29" t="e">
        <f t="shared" si="21"/>
        <v>#N/A</v>
      </c>
      <c r="G150" s="29" t="e">
        <f t="shared" si="22"/>
        <v>#N/A</v>
      </c>
      <c r="H150" s="29" t="e">
        <f t="shared" si="26"/>
        <v>#N/A</v>
      </c>
      <c r="I150" s="29" t="e">
        <f t="shared" si="23"/>
        <v>#N/A</v>
      </c>
      <c r="J150" s="29" t="e">
        <f>SUM($H$18:$H150)</f>
        <v>#N/A</v>
      </c>
    </row>
    <row r="151" spans="1:10" x14ac:dyDescent="0.2">
      <c r="A151" s="26" t="e">
        <f t="shared" si="24"/>
        <v>#N/A</v>
      </c>
      <c r="B151" s="27" t="e">
        <f t="shared" si="18"/>
        <v>#N/A</v>
      </c>
      <c r="C151" s="29" t="e">
        <f t="shared" si="25"/>
        <v>#N/A</v>
      </c>
      <c r="D151" s="29" t="e">
        <f t="shared" si="19"/>
        <v>#N/A</v>
      </c>
      <c r="E151" s="30" t="e">
        <f t="shared" si="20"/>
        <v>#N/A</v>
      </c>
      <c r="F151" s="29" t="e">
        <f t="shared" si="21"/>
        <v>#N/A</v>
      </c>
      <c r="G151" s="29" t="e">
        <f t="shared" si="22"/>
        <v>#N/A</v>
      </c>
      <c r="H151" s="29" t="e">
        <f t="shared" si="26"/>
        <v>#N/A</v>
      </c>
      <c r="I151" s="29" t="e">
        <f t="shared" si="23"/>
        <v>#N/A</v>
      </c>
      <c r="J151" s="29" t="e">
        <f>SUM($H$18:$H151)</f>
        <v>#N/A</v>
      </c>
    </row>
    <row r="152" spans="1:10" x14ac:dyDescent="0.2">
      <c r="A152" s="26" t="e">
        <f t="shared" si="24"/>
        <v>#N/A</v>
      </c>
      <c r="B152" s="27" t="e">
        <f t="shared" si="18"/>
        <v>#N/A</v>
      </c>
      <c r="C152" s="29" t="e">
        <f t="shared" si="25"/>
        <v>#N/A</v>
      </c>
      <c r="D152" s="29" t="e">
        <f t="shared" si="19"/>
        <v>#N/A</v>
      </c>
      <c r="E152" s="30" t="e">
        <f t="shared" si="20"/>
        <v>#N/A</v>
      </c>
      <c r="F152" s="29" t="e">
        <f t="shared" si="21"/>
        <v>#N/A</v>
      </c>
      <c r="G152" s="29" t="e">
        <f t="shared" si="22"/>
        <v>#N/A</v>
      </c>
      <c r="H152" s="29" t="e">
        <f t="shared" si="26"/>
        <v>#N/A</v>
      </c>
      <c r="I152" s="29" t="e">
        <f t="shared" si="23"/>
        <v>#N/A</v>
      </c>
      <c r="J152" s="29" t="e">
        <f>SUM($H$18:$H152)</f>
        <v>#N/A</v>
      </c>
    </row>
    <row r="153" spans="1:10" x14ac:dyDescent="0.2">
      <c r="A153" s="26" t="e">
        <f t="shared" si="24"/>
        <v>#N/A</v>
      </c>
      <c r="B153" s="27" t="e">
        <f t="shared" si="18"/>
        <v>#N/A</v>
      </c>
      <c r="C153" s="29" t="e">
        <f t="shared" si="25"/>
        <v>#N/A</v>
      </c>
      <c r="D153" s="29" t="e">
        <f t="shared" si="19"/>
        <v>#N/A</v>
      </c>
      <c r="E153" s="30" t="e">
        <f t="shared" si="20"/>
        <v>#N/A</v>
      </c>
      <c r="F153" s="29" t="e">
        <f t="shared" si="21"/>
        <v>#N/A</v>
      </c>
      <c r="G153" s="29" t="e">
        <f t="shared" si="22"/>
        <v>#N/A</v>
      </c>
      <c r="H153" s="29" t="e">
        <f t="shared" si="26"/>
        <v>#N/A</v>
      </c>
      <c r="I153" s="29" t="e">
        <f t="shared" si="23"/>
        <v>#N/A</v>
      </c>
      <c r="J153" s="29" t="e">
        <f>SUM($H$18:$H153)</f>
        <v>#N/A</v>
      </c>
    </row>
    <row r="154" spans="1:10" x14ac:dyDescent="0.2">
      <c r="A154" s="26" t="e">
        <f t="shared" si="24"/>
        <v>#N/A</v>
      </c>
      <c r="B154" s="27" t="e">
        <f t="shared" si="18"/>
        <v>#N/A</v>
      </c>
      <c r="C154" s="29" t="e">
        <f t="shared" si="25"/>
        <v>#N/A</v>
      </c>
      <c r="D154" s="29" t="e">
        <f t="shared" si="19"/>
        <v>#N/A</v>
      </c>
      <c r="E154" s="30" t="e">
        <f t="shared" si="20"/>
        <v>#N/A</v>
      </c>
      <c r="F154" s="29" t="e">
        <f t="shared" si="21"/>
        <v>#N/A</v>
      </c>
      <c r="G154" s="29" t="e">
        <f t="shared" si="22"/>
        <v>#N/A</v>
      </c>
      <c r="H154" s="29" t="e">
        <f t="shared" si="26"/>
        <v>#N/A</v>
      </c>
      <c r="I154" s="29" t="e">
        <f t="shared" si="23"/>
        <v>#N/A</v>
      </c>
      <c r="J154" s="29" t="e">
        <f>SUM($H$18:$H154)</f>
        <v>#N/A</v>
      </c>
    </row>
    <row r="155" spans="1:10" x14ac:dyDescent="0.2">
      <c r="A155" s="26" t="e">
        <f t="shared" si="24"/>
        <v>#N/A</v>
      </c>
      <c r="B155" s="27" t="e">
        <f t="shared" si="18"/>
        <v>#N/A</v>
      </c>
      <c r="C155" s="29" t="e">
        <f t="shared" si="25"/>
        <v>#N/A</v>
      </c>
      <c r="D155" s="29" t="e">
        <f t="shared" si="19"/>
        <v>#N/A</v>
      </c>
      <c r="E155" s="30" t="e">
        <f t="shared" si="20"/>
        <v>#N/A</v>
      </c>
      <c r="F155" s="29" t="e">
        <f t="shared" si="21"/>
        <v>#N/A</v>
      </c>
      <c r="G155" s="29" t="e">
        <f t="shared" si="22"/>
        <v>#N/A</v>
      </c>
      <c r="H155" s="29" t="e">
        <f t="shared" si="26"/>
        <v>#N/A</v>
      </c>
      <c r="I155" s="29" t="e">
        <f t="shared" si="23"/>
        <v>#N/A</v>
      </c>
      <c r="J155" s="29" t="e">
        <f>SUM($H$18:$H155)</f>
        <v>#N/A</v>
      </c>
    </row>
    <row r="156" spans="1:10" x14ac:dyDescent="0.2">
      <c r="A156" s="26" t="e">
        <f t="shared" si="24"/>
        <v>#N/A</v>
      </c>
      <c r="B156" s="27" t="e">
        <f t="shared" si="18"/>
        <v>#N/A</v>
      </c>
      <c r="C156" s="29" t="e">
        <f t="shared" si="25"/>
        <v>#N/A</v>
      </c>
      <c r="D156" s="29" t="e">
        <f t="shared" si="19"/>
        <v>#N/A</v>
      </c>
      <c r="E156" s="30" t="e">
        <f t="shared" si="20"/>
        <v>#N/A</v>
      </c>
      <c r="F156" s="29" t="e">
        <f t="shared" si="21"/>
        <v>#N/A</v>
      </c>
      <c r="G156" s="29" t="e">
        <f t="shared" si="22"/>
        <v>#N/A</v>
      </c>
      <c r="H156" s="29" t="e">
        <f t="shared" si="26"/>
        <v>#N/A</v>
      </c>
      <c r="I156" s="29" t="e">
        <f t="shared" si="23"/>
        <v>#N/A</v>
      </c>
      <c r="J156" s="29" t="e">
        <f>SUM($H$18:$H156)</f>
        <v>#N/A</v>
      </c>
    </row>
    <row r="157" spans="1:10" x14ac:dyDescent="0.2">
      <c r="A157" s="26" t="e">
        <f t="shared" si="24"/>
        <v>#N/A</v>
      </c>
      <c r="B157" s="27" t="e">
        <f t="shared" si="18"/>
        <v>#N/A</v>
      </c>
      <c r="C157" s="29" t="e">
        <f t="shared" si="25"/>
        <v>#N/A</v>
      </c>
      <c r="D157" s="29" t="e">
        <f t="shared" si="19"/>
        <v>#N/A</v>
      </c>
      <c r="E157" s="30" t="e">
        <f t="shared" si="20"/>
        <v>#N/A</v>
      </c>
      <c r="F157" s="29" t="e">
        <f t="shared" si="21"/>
        <v>#N/A</v>
      </c>
      <c r="G157" s="29" t="e">
        <f t="shared" si="22"/>
        <v>#N/A</v>
      </c>
      <c r="H157" s="29" t="e">
        <f t="shared" si="26"/>
        <v>#N/A</v>
      </c>
      <c r="I157" s="29" t="e">
        <f t="shared" si="23"/>
        <v>#N/A</v>
      </c>
      <c r="J157" s="29" t="e">
        <f>SUM($H$18:$H157)</f>
        <v>#N/A</v>
      </c>
    </row>
    <row r="158" spans="1:10" x14ac:dyDescent="0.2">
      <c r="A158" s="26" t="e">
        <f t="shared" si="24"/>
        <v>#N/A</v>
      </c>
      <c r="B158" s="27" t="e">
        <f t="shared" si="18"/>
        <v>#N/A</v>
      </c>
      <c r="C158" s="29" t="e">
        <f t="shared" si="25"/>
        <v>#N/A</v>
      </c>
      <c r="D158" s="29" t="e">
        <f t="shared" si="19"/>
        <v>#N/A</v>
      </c>
      <c r="E158" s="30" t="e">
        <f t="shared" si="20"/>
        <v>#N/A</v>
      </c>
      <c r="F158" s="29" t="e">
        <f t="shared" si="21"/>
        <v>#N/A</v>
      </c>
      <c r="G158" s="29" t="e">
        <f t="shared" si="22"/>
        <v>#N/A</v>
      </c>
      <c r="H158" s="29" t="e">
        <f t="shared" si="26"/>
        <v>#N/A</v>
      </c>
      <c r="I158" s="29" t="e">
        <f t="shared" si="23"/>
        <v>#N/A</v>
      </c>
      <c r="J158" s="29" t="e">
        <f>SUM($H$18:$H158)</f>
        <v>#N/A</v>
      </c>
    </row>
    <row r="159" spans="1:10" x14ac:dyDescent="0.2">
      <c r="A159" s="26" t="e">
        <f t="shared" si="24"/>
        <v>#N/A</v>
      </c>
      <c r="B159" s="27" t="e">
        <f t="shared" si="18"/>
        <v>#N/A</v>
      </c>
      <c r="C159" s="29" t="e">
        <f t="shared" si="25"/>
        <v>#N/A</v>
      </c>
      <c r="D159" s="29" t="e">
        <f t="shared" si="19"/>
        <v>#N/A</v>
      </c>
      <c r="E159" s="30" t="e">
        <f t="shared" si="20"/>
        <v>#N/A</v>
      </c>
      <c r="F159" s="29" t="e">
        <f t="shared" si="21"/>
        <v>#N/A</v>
      </c>
      <c r="G159" s="29" t="e">
        <f t="shared" si="22"/>
        <v>#N/A</v>
      </c>
      <c r="H159" s="29" t="e">
        <f t="shared" si="26"/>
        <v>#N/A</v>
      </c>
      <c r="I159" s="29" t="e">
        <f t="shared" si="23"/>
        <v>#N/A</v>
      </c>
      <c r="J159" s="29" t="e">
        <f>SUM($H$18:$H159)</f>
        <v>#N/A</v>
      </c>
    </row>
    <row r="160" spans="1:10" x14ac:dyDescent="0.2">
      <c r="A160" s="26" t="e">
        <f t="shared" si="24"/>
        <v>#N/A</v>
      </c>
      <c r="B160" s="27" t="e">
        <f t="shared" si="18"/>
        <v>#N/A</v>
      </c>
      <c r="C160" s="29" t="e">
        <f t="shared" si="25"/>
        <v>#N/A</v>
      </c>
      <c r="D160" s="29" t="e">
        <f t="shared" si="19"/>
        <v>#N/A</v>
      </c>
      <c r="E160" s="30" t="e">
        <f t="shared" si="20"/>
        <v>#N/A</v>
      </c>
      <c r="F160" s="29" t="e">
        <f t="shared" si="21"/>
        <v>#N/A</v>
      </c>
      <c r="G160" s="29" t="e">
        <f t="shared" si="22"/>
        <v>#N/A</v>
      </c>
      <c r="H160" s="29" t="e">
        <f t="shared" si="26"/>
        <v>#N/A</v>
      </c>
      <c r="I160" s="29" t="e">
        <f t="shared" si="23"/>
        <v>#N/A</v>
      </c>
      <c r="J160" s="29" t="e">
        <f>SUM($H$18:$H160)</f>
        <v>#N/A</v>
      </c>
    </row>
    <row r="161" spans="1:10" x14ac:dyDescent="0.2">
      <c r="A161" s="26" t="e">
        <f t="shared" si="24"/>
        <v>#N/A</v>
      </c>
      <c r="B161" s="27" t="e">
        <f t="shared" si="18"/>
        <v>#N/A</v>
      </c>
      <c r="C161" s="29" t="e">
        <f t="shared" si="25"/>
        <v>#N/A</v>
      </c>
      <c r="D161" s="29" t="e">
        <f t="shared" si="19"/>
        <v>#N/A</v>
      </c>
      <c r="E161" s="30" t="e">
        <f t="shared" si="20"/>
        <v>#N/A</v>
      </c>
      <c r="F161" s="29" t="e">
        <f t="shared" si="21"/>
        <v>#N/A</v>
      </c>
      <c r="G161" s="29" t="e">
        <f t="shared" si="22"/>
        <v>#N/A</v>
      </c>
      <c r="H161" s="29" t="e">
        <f t="shared" si="26"/>
        <v>#N/A</v>
      </c>
      <c r="I161" s="29" t="e">
        <f t="shared" si="23"/>
        <v>#N/A</v>
      </c>
      <c r="J161" s="29" t="e">
        <f>SUM($H$18:$H161)</f>
        <v>#N/A</v>
      </c>
    </row>
    <row r="162" spans="1:10" x14ac:dyDescent="0.2">
      <c r="A162" s="26" t="e">
        <f t="shared" si="24"/>
        <v>#N/A</v>
      </c>
      <c r="B162" s="27" t="e">
        <f t="shared" si="18"/>
        <v>#N/A</v>
      </c>
      <c r="C162" s="29" t="e">
        <f t="shared" si="25"/>
        <v>#N/A</v>
      </c>
      <c r="D162" s="29" t="e">
        <f t="shared" si="19"/>
        <v>#N/A</v>
      </c>
      <c r="E162" s="30" t="e">
        <f t="shared" si="20"/>
        <v>#N/A</v>
      </c>
      <c r="F162" s="29" t="e">
        <f t="shared" si="21"/>
        <v>#N/A</v>
      </c>
      <c r="G162" s="29" t="e">
        <f t="shared" si="22"/>
        <v>#N/A</v>
      </c>
      <c r="H162" s="29" t="e">
        <f t="shared" si="26"/>
        <v>#N/A</v>
      </c>
      <c r="I162" s="29" t="e">
        <f t="shared" si="23"/>
        <v>#N/A</v>
      </c>
      <c r="J162" s="29" t="e">
        <f>SUM($H$18:$H162)</f>
        <v>#N/A</v>
      </c>
    </row>
    <row r="163" spans="1:10" x14ac:dyDescent="0.2">
      <c r="A163" s="26" t="e">
        <f t="shared" si="24"/>
        <v>#N/A</v>
      </c>
      <c r="B163" s="27" t="e">
        <f t="shared" si="18"/>
        <v>#N/A</v>
      </c>
      <c r="C163" s="29" t="e">
        <f t="shared" si="25"/>
        <v>#N/A</v>
      </c>
      <c r="D163" s="29" t="e">
        <f t="shared" si="19"/>
        <v>#N/A</v>
      </c>
      <c r="E163" s="30" t="e">
        <f t="shared" si="20"/>
        <v>#N/A</v>
      </c>
      <c r="F163" s="29" t="e">
        <f t="shared" si="21"/>
        <v>#N/A</v>
      </c>
      <c r="G163" s="29" t="e">
        <f t="shared" si="22"/>
        <v>#N/A</v>
      </c>
      <c r="H163" s="29" t="e">
        <f t="shared" si="26"/>
        <v>#N/A</v>
      </c>
      <c r="I163" s="29" t="e">
        <f t="shared" si="23"/>
        <v>#N/A</v>
      </c>
      <c r="J163" s="29" t="e">
        <f>SUM($H$18:$H163)</f>
        <v>#N/A</v>
      </c>
    </row>
    <row r="164" spans="1:10" x14ac:dyDescent="0.2">
      <c r="A164" s="26" t="e">
        <f t="shared" si="24"/>
        <v>#N/A</v>
      </c>
      <c r="B164" s="27" t="e">
        <f t="shared" si="18"/>
        <v>#N/A</v>
      </c>
      <c r="C164" s="29" t="e">
        <f t="shared" si="25"/>
        <v>#N/A</v>
      </c>
      <c r="D164" s="29" t="e">
        <f t="shared" si="19"/>
        <v>#N/A</v>
      </c>
      <c r="E164" s="30" t="e">
        <f t="shared" si="20"/>
        <v>#N/A</v>
      </c>
      <c r="F164" s="29" t="e">
        <f t="shared" si="21"/>
        <v>#N/A</v>
      </c>
      <c r="G164" s="29" t="e">
        <f t="shared" si="22"/>
        <v>#N/A</v>
      </c>
      <c r="H164" s="29" t="e">
        <f t="shared" si="26"/>
        <v>#N/A</v>
      </c>
      <c r="I164" s="29" t="e">
        <f t="shared" si="23"/>
        <v>#N/A</v>
      </c>
      <c r="J164" s="29" t="e">
        <f>SUM($H$18:$H164)</f>
        <v>#N/A</v>
      </c>
    </row>
    <row r="165" spans="1:10" x14ac:dyDescent="0.2">
      <c r="A165" s="26" t="e">
        <f t="shared" si="24"/>
        <v>#N/A</v>
      </c>
      <c r="B165" s="27" t="e">
        <f t="shared" si="18"/>
        <v>#N/A</v>
      </c>
      <c r="C165" s="29" t="e">
        <f t="shared" si="25"/>
        <v>#N/A</v>
      </c>
      <c r="D165" s="29" t="e">
        <f t="shared" si="19"/>
        <v>#N/A</v>
      </c>
      <c r="E165" s="30" t="e">
        <f t="shared" si="20"/>
        <v>#N/A</v>
      </c>
      <c r="F165" s="29" t="e">
        <f t="shared" si="21"/>
        <v>#N/A</v>
      </c>
      <c r="G165" s="29" t="e">
        <f t="shared" si="22"/>
        <v>#N/A</v>
      </c>
      <c r="H165" s="29" t="e">
        <f t="shared" si="26"/>
        <v>#N/A</v>
      </c>
      <c r="I165" s="29" t="e">
        <f t="shared" si="23"/>
        <v>#N/A</v>
      </c>
      <c r="J165" s="29" t="e">
        <f>SUM($H$18:$H165)</f>
        <v>#N/A</v>
      </c>
    </row>
    <row r="166" spans="1:10" x14ac:dyDescent="0.2">
      <c r="A166" s="26" t="e">
        <f t="shared" si="24"/>
        <v>#N/A</v>
      </c>
      <c r="B166" s="27" t="e">
        <f t="shared" si="18"/>
        <v>#N/A</v>
      </c>
      <c r="C166" s="29" t="e">
        <f t="shared" si="25"/>
        <v>#N/A</v>
      </c>
      <c r="D166" s="29" t="e">
        <f t="shared" si="19"/>
        <v>#N/A</v>
      </c>
      <c r="E166" s="30" t="e">
        <f t="shared" si="20"/>
        <v>#N/A</v>
      </c>
      <c r="F166" s="29" t="e">
        <f t="shared" si="21"/>
        <v>#N/A</v>
      </c>
      <c r="G166" s="29" t="e">
        <f t="shared" si="22"/>
        <v>#N/A</v>
      </c>
      <c r="H166" s="29" t="e">
        <f t="shared" si="26"/>
        <v>#N/A</v>
      </c>
      <c r="I166" s="29" t="e">
        <f t="shared" si="23"/>
        <v>#N/A</v>
      </c>
      <c r="J166" s="29" t="e">
        <f>SUM($H$18:$H166)</f>
        <v>#N/A</v>
      </c>
    </row>
    <row r="167" spans="1:10" x14ac:dyDescent="0.2">
      <c r="A167" s="26" t="e">
        <f t="shared" si="24"/>
        <v>#N/A</v>
      </c>
      <c r="B167" s="27" t="e">
        <f t="shared" si="18"/>
        <v>#N/A</v>
      </c>
      <c r="C167" s="29" t="e">
        <f t="shared" si="25"/>
        <v>#N/A</v>
      </c>
      <c r="D167" s="29" t="e">
        <f t="shared" si="19"/>
        <v>#N/A</v>
      </c>
      <c r="E167" s="30" t="e">
        <f t="shared" si="20"/>
        <v>#N/A</v>
      </c>
      <c r="F167" s="29" t="e">
        <f t="shared" si="21"/>
        <v>#N/A</v>
      </c>
      <c r="G167" s="29" t="e">
        <f t="shared" si="22"/>
        <v>#N/A</v>
      </c>
      <c r="H167" s="29" t="e">
        <f t="shared" si="26"/>
        <v>#N/A</v>
      </c>
      <c r="I167" s="29" t="e">
        <f t="shared" si="23"/>
        <v>#N/A</v>
      </c>
      <c r="J167" s="29" t="e">
        <f>SUM($H$18:$H167)</f>
        <v>#N/A</v>
      </c>
    </row>
    <row r="168" spans="1:10" x14ac:dyDescent="0.2">
      <c r="A168" s="26" t="e">
        <f t="shared" si="24"/>
        <v>#N/A</v>
      </c>
      <c r="B168" s="27" t="e">
        <f t="shared" si="18"/>
        <v>#N/A</v>
      </c>
      <c r="C168" s="29" t="e">
        <f t="shared" si="25"/>
        <v>#N/A</v>
      </c>
      <c r="D168" s="29" t="e">
        <f t="shared" si="19"/>
        <v>#N/A</v>
      </c>
      <c r="E168" s="30" t="e">
        <f t="shared" si="20"/>
        <v>#N/A</v>
      </c>
      <c r="F168" s="29" t="e">
        <f t="shared" si="21"/>
        <v>#N/A</v>
      </c>
      <c r="G168" s="29" t="e">
        <f t="shared" si="22"/>
        <v>#N/A</v>
      </c>
      <c r="H168" s="29" t="e">
        <f t="shared" si="26"/>
        <v>#N/A</v>
      </c>
      <c r="I168" s="29" t="e">
        <f t="shared" si="23"/>
        <v>#N/A</v>
      </c>
      <c r="J168" s="29" t="e">
        <f>SUM($H$18:$H168)</f>
        <v>#N/A</v>
      </c>
    </row>
    <row r="169" spans="1:10" x14ac:dyDescent="0.2">
      <c r="A169" s="26" t="e">
        <f t="shared" si="24"/>
        <v>#N/A</v>
      </c>
      <c r="B169" s="27" t="e">
        <f t="shared" si="18"/>
        <v>#N/A</v>
      </c>
      <c r="C169" s="29" t="e">
        <f t="shared" si="25"/>
        <v>#N/A</v>
      </c>
      <c r="D169" s="29" t="e">
        <f t="shared" si="19"/>
        <v>#N/A</v>
      </c>
      <c r="E169" s="30" t="e">
        <f t="shared" si="20"/>
        <v>#N/A</v>
      </c>
      <c r="F169" s="29" t="e">
        <f t="shared" si="21"/>
        <v>#N/A</v>
      </c>
      <c r="G169" s="29" t="e">
        <f t="shared" si="22"/>
        <v>#N/A</v>
      </c>
      <c r="H169" s="29" t="e">
        <f t="shared" si="26"/>
        <v>#N/A</v>
      </c>
      <c r="I169" s="29" t="e">
        <f t="shared" si="23"/>
        <v>#N/A</v>
      </c>
      <c r="J169" s="29" t="e">
        <f>SUM($H$18:$H169)</f>
        <v>#N/A</v>
      </c>
    </row>
    <row r="170" spans="1:10" x14ac:dyDescent="0.2">
      <c r="A170" s="26" t="e">
        <f t="shared" si="24"/>
        <v>#N/A</v>
      </c>
      <c r="B170" s="27" t="e">
        <f t="shared" si="18"/>
        <v>#N/A</v>
      </c>
      <c r="C170" s="29" t="e">
        <f t="shared" si="25"/>
        <v>#N/A</v>
      </c>
      <c r="D170" s="29" t="e">
        <f t="shared" si="19"/>
        <v>#N/A</v>
      </c>
      <c r="E170" s="30" t="e">
        <f t="shared" si="20"/>
        <v>#N/A</v>
      </c>
      <c r="F170" s="29" t="e">
        <f t="shared" si="21"/>
        <v>#N/A</v>
      </c>
      <c r="G170" s="29" t="e">
        <f t="shared" si="22"/>
        <v>#N/A</v>
      </c>
      <c r="H170" s="29" t="e">
        <f t="shared" si="26"/>
        <v>#N/A</v>
      </c>
      <c r="I170" s="29" t="e">
        <f t="shared" si="23"/>
        <v>#N/A</v>
      </c>
      <c r="J170" s="29" t="e">
        <f>SUM($H$18:$H170)</f>
        <v>#N/A</v>
      </c>
    </row>
    <row r="171" spans="1:10" x14ac:dyDescent="0.2">
      <c r="A171" s="26" t="e">
        <f t="shared" si="24"/>
        <v>#N/A</v>
      </c>
      <c r="B171" s="27" t="e">
        <f t="shared" si="18"/>
        <v>#N/A</v>
      </c>
      <c r="C171" s="29" t="e">
        <f t="shared" si="25"/>
        <v>#N/A</v>
      </c>
      <c r="D171" s="29" t="e">
        <f t="shared" si="19"/>
        <v>#N/A</v>
      </c>
      <c r="E171" s="30" t="e">
        <f t="shared" si="20"/>
        <v>#N/A</v>
      </c>
      <c r="F171" s="29" t="e">
        <f t="shared" si="21"/>
        <v>#N/A</v>
      </c>
      <c r="G171" s="29" t="e">
        <f t="shared" si="22"/>
        <v>#N/A</v>
      </c>
      <c r="H171" s="29" t="e">
        <f t="shared" si="26"/>
        <v>#N/A</v>
      </c>
      <c r="I171" s="29" t="e">
        <f t="shared" si="23"/>
        <v>#N/A</v>
      </c>
      <c r="J171" s="29" t="e">
        <f>SUM($H$18:$H171)</f>
        <v>#N/A</v>
      </c>
    </row>
    <row r="172" spans="1:10" x14ac:dyDescent="0.2">
      <c r="A172" s="26" t="e">
        <f t="shared" si="24"/>
        <v>#N/A</v>
      </c>
      <c r="B172" s="27" t="e">
        <f t="shared" si="18"/>
        <v>#N/A</v>
      </c>
      <c r="C172" s="29" t="e">
        <f t="shared" si="25"/>
        <v>#N/A</v>
      </c>
      <c r="D172" s="29" t="e">
        <f t="shared" si="19"/>
        <v>#N/A</v>
      </c>
      <c r="E172" s="30" t="e">
        <f t="shared" si="20"/>
        <v>#N/A</v>
      </c>
      <c r="F172" s="29" t="e">
        <f t="shared" si="21"/>
        <v>#N/A</v>
      </c>
      <c r="G172" s="29" t="e">
        <f t="shared" si="22"/>
        <v>#N/A</v>
      </c>
      <c r="H172" s="29" t="e">
        <f t="shared" si="26"/>
        <v>#N/A</v>
      </c>
      <c r="I172" s="29" t="e">
        <f t="shared" si="23"/>
        <v>#N/A</v>
      </c>
      <c r="J172" s="29" t="e">
        <f>SUM($H$18:$H172)</f>
        <v>#N/A</v>
      </c>
    </row>
    <row r="173" spans="1:10" x14ac:dyDescent="0.2">
      <c r="A173" s="26" t="e">
        <f t="shared" si="24"/>
        <v>#N/A</v>
      </c>
      <c r="B173" s="27" t="e">
        <f t="shared" si="18"/>
        <v>#N/A</v>
      </c>
      <c r="C173" s="29" t="e">
        <f t="shared" si="25"/>
        <v>#N/A</v>
      </c>
      <c r="D173" s="29" t="e">
        <f t="shared" si="19"/>
        <v>#N/A</v>
      </c>
      <c r="E173" s="30" t="e">
        <f t="shared" si="20"/>
        <v>#N/A</v>
      </c>
      <c r="F173" s="29" t="e">
        <f t="shared" si="21"/>
        <v>#N/A</v>
      </c>
      <c r="G173" s="29" t="e">
        <f t="shared" si="22"/>
        <v>#N/A</v>
      </c>
      <c r="H173" s="29" t="e">
        <f t="shared" si="26"/>
        <v>#N/A</v>
      </c>
      <c r="I173" s="29" t="e">
        <f t="shared" si="23"/>
        <v>#N/A</v>
      </c>
      <c r="J173" s="29" t="e">
        <f>SUM($H$18:$H173)</f>
        <v>#N/A</v>
      </c>
    </row>
    <row r="174" spans="1:10" x14ac:dyDescent="0.2">
      <c r="A174" s="26" t="e">
        <f t="shared" si="24"/>
        <v>#N/A</v>
      </c>
      <c r="B174" s="27" t="e">
        <f t="shared" si="18"/>
        <v>#N/A</v>
      </c>
      <c r="C174" s="29" t="e">
        <f t="shared" si="25"/>
        <v>#N/A</v>
      </c>
      <c r="D174" s="29" t="e">
        <f t="shared" si="19"/>
        <v>#N/A</v>
      </c>
      <c r="E174" s="30" t="e">
        <f t="shared" si="20"/>
        <v>#N/A</v>
      </c>
      <c r="F174" s="29" t="e">
        <f t="shared" si="21"/>
        <v>#N/A</v>
      </c>
      <c r="G174" s="29" t="e">
        <f t="shared" si="22"/>
        <v>#N/A</v>
      </c>
      <c r="H174" s="29" t="e">
        <f t="shared" si="26"/>
        <v>#N/A</v>
      </c>
      <c r="I174" s="29" t="e">
        <f t="shared" si="23"/>
        <v>#N/A</v>
      </c>
      <c r="J174" s="29" t="e">
        <f>SUM($H$18:$H174)</f>
        <v>#N/A</v>
      </c>
    </row>
    <row r="175" spans="1:10" x14ac:dyDescent="0.2">
      <c r="A175" s="26" t="e">
        <f t="shared" si="24"/>
        <v>#N/A</v>
      </c>
      <c r="B175" s="27" t="e">
        <f t="shared" si="18"/>
        <v>#N/A</v>
      </c>
      <c r="C175" s="29" t="e">
        <f t="shared" si="25"/>
        <v>#N/A</v>
      </c>
      <c r="D175" s="29" t="e">
        <f t="shared" si="19"/>
        <v>#N/A</v>
      </c>
      <c r="E175" s="30" t="e">
        <f t="shared" si="20"/>
        <v>#N/A</v>
      </c>
      <c r="F175" s="29" t="e">
        <f t="shared" si="21"/>
        <v>#N/A</v>
      </c>
      <c r="G175" s="29" t="e">
        <f t="shared" si="22"/>
        <v>#N/A</v>
      </c>
      <c r="H175" s="29" t="e">
        <f t="shared" si="26"/>
        <v>#N/A</v>
      </c>
      <c r="I175" s="29" t="e">
        <f t="shared" si="23"/>
        <v>#N/A</v>
      </c>
      <c r="J175" s="29" t="e">
        <f>SUM($H$18:$H175)</f>
        <v>#N/A</v>
      </c>
    </row>
    <row r="176" spans="1:10" x14ac:dyDescent="0.2">
      <c r="A176" s="26" t="e">
        <f t="shared" si="24"/>
        <v>#N/A</v>
      </c>
      <c r="B176" s="27" t="e">
        <f t="shared" si="18"/>
        <v>#N/A</v>
      </c>
      <c r="C176" s="29" t="e">
        <f t="shared" si="25"/>
        <v>#N/A</v>
      </c>
      <c r="D176" s="29" t="e">
        <f t="shared" si="19"/>
        <v>#N/A</v>
      </c>
      <c r="E176" s="30" t="e">
        <f t="shared" si="20"/>
        <v>#N/A</v>
      </c>
      <c r="F176" s="29" t="e">
        <f t="shared" si="21"/>
        <v>#N/A</v>
      </c>
      <c r="G176" s="29" t="e">
        <f t="shared" si="22"/>
        <v>#N/A</v>
      </c>
      <c r="H176" s="29" t="e">
        <f t="shared" si="26"/>
        <v>#N/A</v>
      </c>
      <c r="I176" s="29" t="e">
        <f t="shared" si="23"/>
        <v>#N/A</v>
      </c>
      <c r="J176" s="29" t="e">
        <f>SUM($H$18:$H176)</f>
        <v>#N/A</v>
      </c>
    </row>
    <row r="177" spans="1:10" x14ac:dyDescent="0.2">
      <c r="A177" s="26" t="e">
        <f t="shared" si="24"/>
        <v>#N/A</v>
      </c>
      <c r="B177" s="27" t="e">
        <f t="shared" si="18"/>
        <v>#N/A</v>
      </c>
      <c r="C177" s="29" t="e">
        <f t="shared" si="25"/>
        <v>#N/A</v>
      </c>
      <c r="D177" s="29" t="e">
        <f t="shared" si="19"/>
        <v>#N/A</v>
      </c>
      <c r="E177" s="30" t="e">
        <f t="shared" si="20"/>
        <v>#N/A</v>
      </c>
      <c r="F177" s="29" t="e">
        <f t="shared" si="21"/>
        <v>#N/A</v>
      </c>
      <c r="G177" s="29" t="e">
        <f t="shared" si="22"/>
        <v>#N/A</v>
      </c>
      <c r="H177" s="29" t="e">
        <f t="shared" si="26"/>
        <v>#N/A</v>
      </c>
      <c r="I177" s="29" t="e">
        <f t="shared" si="23"/>
        <v>#N/A</v>
      </c>
      <c r="J177" s="29" t="e">
        <f>SUM($H$18:$H177)</f>
        <v>#N/A</v>
      </c>
    </row>
    <row r="178" spans="1:10" x14ac:dyDescent="0.2">
      <c r="A178" s="26" t="e">
        <f t="shared" si="24"/>
        <v>#N/A</v>
      </c>
      <c r="B178" s="27" t="e">
        <f t="shared" si="18"/>
        <v>#N/A</v>
      </c>
      <c r="C178" s="29" t="e">
        <f t="shared" si="25"/>
        <v>#N/A</v>
      </c>
      <c r="D178" s="29" t="e">
        <f t="shared" si="19"/>
        <v>#N/A</v>
      </c>
      <c r="E178" s="30" t="e">
        <f t="shared" si="20"/>
        <v>#N/A</v>
      </c>
      <c r="F178" s="29" t="e">
        <f t="shared" si="21"/>
        <v>#N/A</v>
      </c>
      <c r="G178" s="29" t="e">
        <f t="shared" si="22"/>
        <v>#N/A</v>
      </c>
      <c r="H178" s="29" t="e">
        <f t="shared" si="26"/>
        <v>#N/A</v>
      </c>
      <c r="I178" s="29" t="e">
        <f t="shared" si="23"/>
        <v>#N/A</v>
      </c>
      <c r="J178" s="29" t="e">
        <f>SUM($H$18:$H178)</f>
        <v>#N/A</v>
      </c>
    </row>
    <row r="179" spans="1:10" x14ac:dyDescent="0.2">
      <c r="A179" s="26" t="e">
        <f t="shared" si="24"/>
        <v>#N/A</v>
      </c>
      <c r="B179" s="27" t="e">
        <f t="shared" si="18"/>
        <v>#N/A</v>
      </c>
      <c r="C179" s="29" t="e">
        <f t="shared" si="25"/>
        <v>#N/A</v>
      </c>
      <c r="D179" s="29" t="e">
        <f t="shared" si="19"/>
        <v>#N/A</v>
      </c>
      <c r="E179" s="30" t="e">
        <f t="shared" si="20"/>
        <v>#N/A</v>
      </c>
      <c r="F179" s="29" t="e">
        <f t="shared" si="21"/>
        <v>#N/A</v>
      </c>
      <c r="G179" s="29" t="e">
        <f t="shared" si="22"/>
        <v>#N/A</v>
      </c>
      <c r="H179" s="29" t="e">
        <f t="shared" si="26"/>
        <v>#N/A</v>
      </c>
      <c r="I179" s="29" t="e">
        <f t="shared" si="23"/>
        <v>#N/A</v>
      </c>
      <c r="J179" s="29" t="e">
        <f>SUM($H$18:$H179)</f>
        <v>#N/A</v>
      </c>
    </row>
    <row r="180" spans="1:10" x14ac:dyDescent="0.2">
      <c r="A180" s="26" t="e">
        <f t="shared" si="24"/>
        <v>#N/A</v>
      </c>
      <c r="B180" s="27" t="e">
        <f t="shared" si="18"/>
        <v>#N/A</v>
      </c>
      <c r="C180" s="29" t="e">
        <f t="shared" si="25"/>
        <v>#N/A</v>
      </c>
      <c r="D180" s="29" t="e">
        <f t="shared" si="19"/>
        <v>#N/A</v>
      </c>
      <c r="E180" s="30" t="e">
        <f t="shared" si="20"/>
        <v>#N/A</v>
      </c>
      <c r="F180" s="29" t="e">
        <f t="shared" si="21"/>
        <v>#N/A</v>
      </c>
      <c r="G180" s="29" t="e">
        <f t="shared" si="22"/>
        <v>#N/A</v>
      </c>
      <c r="H180" s="29" t="e">
        <f t="shared" si="26"/>
        <v>#N/A</v>
      </c>
      <c r="I180" s="29" t="e">
        <f t="shared" si="23"/>
        <v>#N/A</v>
      </c>
      <c r="J180" s="29" t="e">
        <f>SUM($H$18:$H180)</f>
        <v>#N/A</v>
      </c>
    </row>
    <row r="181" spans="1:10" x14ac:dyDescent="0.2">
      <c r="A181" s="26" t="e">
        <f t="shared" si="24"/>
        <v>#N/A</v>
      </c>
      <c r="B181" s="27" t="e">
        <f t="shared" si="18"/>
        <v>#N/A</v>
      </c>
      <c r="C181" s="29" t="e">
        <f t="shared" si="25"/>
        <v>#N/A</v>
      </c>
      <c r="D181" s="29" t="e">
        <f t="shared" si="19"/>
        <v>#N/A</v>
      </c>
      <c r="E181" s="30" t="e">
        <f t="shared" si="20"/>
        <v>#N/A</v>
      </c>
      <c r="F181" s="29" t="e">
        <f t="shared" si="21"/>
        <v>#N/A</v>
      </c>
      <c r="G181" s="29" t="e">
        <f t="shared" si="22"/>
        <v>#N/A</v>
      </c>
      <c r="H181" s="29" t="e">
        <f t="shared" si="26"/>
        <v>#N/A</v>
      </c>
      <c r="I181" s="29" t="e">
        <f t="shared" si="23"/>
        <v>#N/A</v>
      </c>
      <c r="J181" s="29" t="e">
        <f>SUM($H$18:$H181)</f>
        <v>#N/A</v>
      </c>
    </row>
    <row r="182" spans="1:10" x14ac:dyDescent="0.2">
      <c r="A182" s="26" t="e">
        <f t="shared" si="24"/>
        <v>#N/A</v>
      </c>
      <c r="B182" s="27" t="e">
        <f t="shared" si="18"/>
        <v>#N/A</v>
      </c>
      <c r="C182" s="29" t="e">
        <f t="shared" si="25"/>
        <v>#N/A</v>
      </c>
      <c r="D182" s="29" t="e">
        <f t="shared" si="19"/>
        <v>#N/A</v>
      </c>
      <c r="E182" s="30" t="e">
        <f t="shared" si="20"/>
        <v>#N/A</v>
      </c>
      <c r="F182" s="29" t="e">
        <f t="shared" si="21"/>
        <v>#N/A</v>
      </c>
      <c r="G182" s="29" t="e">
        <f t="shared" si="22"/>
        <v>#N/A</v>
      </c>
      <c r="H182" s="29" t="e">
        <f t="shared" si="26"/>
        <v>#N/A</v>
      </c>
      <c r="I182" s="29" t="e">
        <f t="shared" si="23"/>
        <v>#N/A</v>
      </c>
      <c r="J182" s="29" t="e">
        <f>SUM($H$18:$H182)</f>
        <v>#N/A</v>
      </c>
    </row>
    <row r="183" spans="1:10" x14ac:dyDescent="0.2">
      <c r="A183" s="26" t="e">
        <f t="shared" si="24"/>
        <v>#N/A</v>
      </c>
      <c r="B183" s="27" t="e">
        <f t="shared" si="18"/>
        <v>#N/A</v>
      </c>
      <c r="C183" s="29" t="e">
        <f t="shared" si="25"/>
        <v>#N/A</v>
      </c>
      <c r="D183" s="29" t="e">
        <f t="shared" si="19"/>
        <v>#N/A</v>
      </c>
      <c r="E183" s="30" t="e">
        <f t="shared" si="20"/>
        <v>#N/A</v>
      </c>
      <c r="F183" s="29" t="e">
        <f t="shared" si="21"/>
        <v>#N/A</v>
      </c>
      <c r="G183" s="29" t="e">
        <f t="shared" si="22"/>
        <v>#N/A</v>
      </c>
      <c r="H183" s="29" t="e">
        <f t="shared" si="26"/>
        <v>#N/A</v>
      </c>
      <c r="I183" s="29" t="e">
        <f t="shared" si="23"/>
        <v>#N/A</v>
      </c>
      <c r="J183" s="29" t="e">
        <f>SUM($H$18:$H183)</f>
        <v>#N/A</v>
      </c>
    </row>
    <row r="184" spans="1:10" x14ac:dyDescent="0.2">
      <c r="A184" s="26" t="e">
        <f t="shared" si="24"/>
        <v>#N/A</v>
      </c>
      <c r="B184" s="27" t="e">
        <f t="shared" si="18"/>
        <v>#N/A</v>
      </c>
      <c r="C184" s="29" t="e">
        <f t="shared" si="25"/>
        <v>#N/A</v>
      </c>
      <c r="D184" s="29" t="e">
        <f t="shared" si="19"/>
        <v>#N/A</v>
      </c>
      <c r="E184" s="30" t="e">
        <f t="shared" si="20"/>
        <v>#N/A</v>
      </c>
      <c r="F184" s="29" t="e">
        <f t="shared" si="21"/>
        <v>#N/A</v>
      </c>
      <c r="G184" s="29" t="e">
        <f t="shared" si="22"/>
        <v>#N/A</v>
      </c>
      <c r="H184" s="29" t="e">
        <f t="shared" si="26"/>
        <v>#N/A</v>
      </c>
      <c r="I184" s="29" t="e">
        <f t="shared" si="23"/>
        <v>#N/A</v>
      </c>
      <c r="J184" s="29" t="e">
        <f>SUM($H$18:$H184)</f>
        <v>#N/A</v>
      </c>
    </row>
    <row r="185" spans="1:10" x14ac:dyDescent="0.2">
      <c r="A185" s="26" t="e">
        <f t="shared" si="24"/>
        <v>#N/A</v>
      </c>
      <c r="B185" s="27" t="e">
        <f t="shared" si="18"/>
        <v>#N/A</v>
      </c>
      <c r="C185" s="29" t="e">
        <f t="shared" si="25"/>
        <v>#N/A</v>
      </c>
      <c r="D185" s="29" t="e">
        <f t="shared" si="19"/>
        <v>#N/A</v>
      </c>
      <c r="E185" s="30" t="e">
        <f t="shared" si="20"/>
        <v>#N/A</v>
      </c>
      <c r="F185" s="29" t="e">
        <f t="shared" si="21"/>
        <v>#N/A</v>
      </c>
      <c r="G185" s="29" t="e">
        <f t="shared" si="22"/>
        <v>#N/A</v>
      </c>
      <c r="H185" s="29" t="e">
        <f t="shared" si="26"/>
        <v>#N/A</v>
      </c>
      <c r="I185" s="29" t="e">
        <f t="shared" si="23"/>
        <v>#N/A</v>
      </c>
      <c r="J185" s="29" t="e">
        <f>SUM($H$18:$H185)</f>
        <v>#N/A</v>
      </c>
    </row>
    <row r="186" spans="1:10" x14ac:dyDescent="0.2">
      <c r="A186" s="26" t="e">
        <f t="shared" si="24"/>
        <v>#N/A</v>
      </c>
      <c r="B186" s="27" t="e">
        <f t="shared" si="18"/>
        <v>#N/A</v>
      </c>
      <c r="C186" s="29" t="e">
        <f t="shared" si="25"/>
        <v>#N/A</v>
      </c>
      <c r="D186" s="29" t="e">
        <f t="shared" si="19"/>
        <v>#N/A</v>
      </c>
      <c r="E186" s="30" t="e">
        <f t="shared" si="20"/>
        <v>#N/A</v>
      </c>
      <c r="F186" s="29" t="e">
        <f t="shared" si="21"/>
        <v>#N/A</v>
      </c>
      <c r="G186" s="29" t="e">
        <f t="shared" si="22"/>
        <v>#N/A</v>
      </c>
      <c r="H186" s="29" t="e">
        <f t="shared" si="26"/>
        <v>#N/A</v>
      </c>
      <c r="I186" s="29" t="e">
        <f t="shared" si="23"/>
        <v>#N/A</v>
      </c>
      <c r="J186" s="29" t="e">
        <f>SUM($H$18:$H186)</f>
        <v>#N/A</v>
      </c>
    </row>
    <row r="187" spans="1:10" x14ac:dyDescent="0.2">
      <c r="A187" s="26" t="e">
        <f t="shared" si="24"/>
        <v>#N/A</v>
      </c>
      <c r="B187" s="27" t="e">
        <f t="shared" si="18"/>
        <v>#N/A</v>
      </c>
      <c r="C187" s="29" t="e">
        <f t="shared" si="25"/>
        <v>#N/A</v>
      </c>
      <c r="D187" s="29" t="e">
        <f t="shared" si="19"/>
        <v>#N/A</v>
      </c>
      <c r="E187" s="30" t="e">
        <f t="shared" si="20"/>
        <v>#N/A</v>
      </c>
      <c r="F187" s="29" t="e">
        <f t="shared" si="21"/>
        <v>#N/A</v>
      </c>
      <c r="G187" s="29" t="e">
        <f t="shared" si="22"/>
        <v>#N/A</v>
      </c>
      <c r="H187" s="29" t="e">
        <f t="shared" si="26"/>
        <v>#N/A</v>
      </c>
      <c r="I187" s="29" t="e">
        <f t="shared" si="23"/>
        <v>#N/A</v>
      </c>
      <c r="J187" s="29" t="e">
        <f>SUM($H$18:$H187)</f>
        <v>#N/A</v>
      </c>
    </row>
    <row r="188" spans="1:10" x14ac:dyDescent="0.2">
      <c r="A188" s="26" t="e">
        <f t="shared" si="24"/>
        <v>#N/A</v>
      </c>
      <c r="B188" s="27" t="e">
        <f t="shared" si="18"/>
        <v>#N/A</v>
      </c>
      <c r="C188" s="29" t="e">
        <f t="shared" si="25"/>
        <v>#N/A</v>
      </c>
      <c r="D188" s="29" t="e">
        <f t="shared" si="19"/>
        <v>#N/A</v>
      </c>
      <c r="E188" s="30" t="e">
        <f t="shared" si="20"/>
        <v>#N/A</v>
      </c>
      <c r="F188" s="29" t="e">
        <f t="shared" si="21"/>
        <v>#N/A</v>
      </c>
      <c r="G188" s="29" t="e">
        <f t="shared" si="22"/>
        <v>#N/A</v>
      </c>
      <c r="H188" s="29" t="e">
        <f t="shared" si="26"/>
        <v>#N/A</v>
      </c>
      <c r="I188" s="29" t="e">
        <f t="shared" si="23"/>
        <v>#N/A</v>
      </c>
      <c r="J188" s="29" t="e">
        <f>SUM($H$18:$H188)</f>
        <v>#N/A</v>
      </c>
    </row>
    <row r="189" spans="1:10" x14ac:dyDescent="0.2">
      <c r="A189" s="26" t="e">
        <f t="shared" si="24"/>
        <v>#N/A</v>
      </c>
      <c r="B189" s="27" t="e">
        <f t="shared" si="18"/>
        <v>#N/A</v>
      </c>
      <c r="C189" s="29" t="e">
        <f t="shared" si="25"/>
        <v>#N/A</v>
      </c>
      <c r="D189" s="29" t="e">
        <f t="shared" si="19"/>
        <v>#N/A</v>
      </c>
      <c r="E189" s="30" t="e">
        <f t="shared" si="20"/>
        <v>#N/A</v>
      </c>
      <c r="F189" s="29" t="e">
        <f t="shared" si="21"/>
        <v>#N/A</v>
      </c>
      <c r="G189" s="29" t="e">
        <f t="shared" si="22"/>
        <v>#N/A</v>
      </c>
      <c r="H189" s="29" t="e">
        <f t="shared" si="26"/>
        <v>#N/A</v>
      </c>
      <c r="I189" s="29" t="e">
        <f t="shared" si="23"/>
        <v>#N/A</v>
      </c>
      <c r="J189" s="29" t="e">
        <f>SUM($H$18:$H189)</f>
        <v>#N/A</v>
      </c>
    </row>
    <row r="190" spans="1:10" x14ac:dyDescent="0.2">
      <c r="A190" s="26" t="e">
        <f t="shared" si="24"/>
        <v>#N/A</v>
      </c>
      <c r="B190" s="27" t="e">
        <f t="shared" si="18"/>
        <v>#N/A</v>
      </c>
      <c r="C190" s="29" t="e">
        <f t="shared" si="25"/>
        <v>#N/A</v>
      </c>
      <c r="D190" s="29" t="e">
        <f t="shared" si="19"/>
        <v>#N/A</v>
      </c>
      <c r="E190" s="30" t="e">
        <f t="shared" si="20"/>
        <v>#N/A</v>
      </c>
      <c r="F190" s="29" t="e">
        <f t="shared" si="21"/>
        <v>#N/A</v>
      </c>
      <c r="G190" s="29" t="e">
        <f t="shared" si="22"/>
        <v>#N/A</v>
      </c>
      <c r="H190" s="29" t="e">
        <f t="shared" si="26"/>
        <v>#N/A</v>
      </c>
      <c r="I190" s="29" t="e">
        <f t="shared" si="23"/>
        <v>#N/A</v>
      </c>
      <c r="J190" s="29" t="e">
        <f>SUM($H$18:$H190)</f>
        <v>#N/A</v>
      </c>
    </row>
    <row r="191" spans="1:10" x14ac:dyDescent="0.2">
      <c r="A191" s="26" t="e">
        <f t="shared" si="24"/>
        <v>#N/A</v>
      </c>
      <c r="B191" s="27" t="e">
        <f t="shared" si="18"/>
        <v>#N/A</v>
      </c>
      <c r="C191" s="29" t="e">
        <f t="shared" si="25"/>
        <v>#N/A</v>
      </c>
      <c r="D191" s="29" t="e">
        <f t="shared" si="19"/>
        <v>#N/A</v>
      </c>
      <c r="E191" s="30" t="e">
        <f t="shared" si="20"/>
        <v>#N/A</v>
      </c>
      <c r="F191" s="29" t="e">
        <f t="shared" si="21"/>
        <v>#N/A</v>
      </c>
      <c r="G191" s="29" t="e">
        <f t="shared" si="22"/>
        <v>#N/A</v>
      </c>
      <c r="H191" s="29" t="e">
        <f t="shared" si="26"/>
        <v>#N/A</v>
      </c>
      <c r="I191" s="29" t="e">
        <f t="shared" si="23"/>
        <v>#N/A</v>
      </c>
      <c r="J191" s="29" t="e">
        <f>SUM($H$18:$H191)</f>
        <v>#N/A</v>
      </c>
    </row>
    <row r="192" spans="1:10" x14ac:dyDescent="0.2">
      <c r="A192" s="26" t="e">
        <f t="shared" si="24"/>
        <v>#N/A</v>
      </c>
      <c r="B192" s="27" t="e">
        <f t="shared" si="18"/>
        <v>#N/A</v>
      </c>
      <c r="C192" s="29" t="e">
        <f t="shared" si="25"/>
        <v>#N/A</v>
      </c>
      <c r="D192" s="29" t="e">
        <f t="shared" si="19"/>
        <v>#N/A</v>
      </c>
      <c r="E192" s="30" t="e">
        <f t="shared" si="20"/>
        <v>#N/A</v>
      </c>
      <c r="F192" s="29" t="e">
        <f t="shared" si="21"/>
        <v>#N/A</v>
      </c>
      <c r="G192" s="29" t="e">
        <f t="shared" si="22"/>
        <v>#N/A</v>
      </c>
      <c r="H192" s="29" t="e">
        <f t="shared" si="26"/>
        <v>#N/A</v>
      </c>
      <c r="I192" s="29" t="e">
        <f t="shared" si="23"/>
        <v>#N/A</v>
      </c>
      <c r="J192" s="29" t="e">
        <f>SUM($H$18:$H192)</f>
        <v>#N/A</v>
      </c>
    </row>
    <row r="193" spans="1:10" x14ac:dyDescent="0.2">
      <c r="A193" s="26" t="e">
        <f t="shared" si="24"/>
        <v>#N/A</v>
      </c>
      <c r="B193" s="27" t="e">
        <f t="shared" si="18"/>
        <v>#N/A</v>
      </c>
      <c r="C193" s="29" t="e">
        <f t="shared" si="25"/>
        <v>#N/A</v>
      </c>
      <c r="D193" s="29" t="e">
        <f t="shared" si="19"/>
        <v>#N/A</v>
      </c>
      <c r="E193" s="30" t="e">
        <f t="shared" si="20"/>
        <v>#N/A</v>
      </c>
      <c r="F193" s="29" t="e">
        <f t="shared" si="21"/>
        <v>#N/A</v>
      </c>
      <c r="G193" s="29" t="e">
        <f t="shared" si="22"/>
        <v>#N/A</v>
      </c>
      <c r="H193" s="29" t="e">
        <f t="shared" si="26"/>
        <v>#N/A</v>
      </c>
      <c r="I193" s="29" t="e">
        <f t="shared" si="23"/>
        <v>#N/A</v>
      </c>
      <c r="J193" s="29" t="e">
        <f>SUM($H$18:$H193)</f>
        <v>#N/A</v>
      </c>
    </row>
    <row r="194" spans="1:10" x14ac:dyDescent="0.2">
      <c r="A194" s="26" t="e">
        <f t="shared" si="24"/>
        <v>#N/A</v>
      </c>
      <c r="B194" s="27" t="e">
        <f t="shared" si="18"/>
        <v>#N/A</v>
      </c>
      <c r="C194" s="29" t="e">
        <f t="shared" si="25"/>
        <v>#N/A</v>
      </c>
      <c r="D194" s="29" t="e">
        <f t="shared" si="19"/>
        <v>#N/A</v>
      </c>
      <c r="E194" s="30" t="e">
        <f t="shared" si="20"/>
        <v>#N/A</v>
      </c>
      <c r="F194" s="29" t="e">
        <f t="shared" si="21"/>
        <v>#N/A</v>
      </c>
      <c r="G194" s="29" t="e">
        <f t="shared" si="22"/>
        <v>#N/A</v>
      </c>
      <c r="H194" s="29" t="e">
        <f t="shared" si="26"/>
        <v>#N/A</v>
      </c>
      <c r="I194" s="29" t="e">
        <f t="shared" si="23"/>
        <v>#N/A</v>
      </c>
      <c r="J194" s="29" t="e">
        <f>SUM($H$18:$H194)</f>
        <v>#N/A</v>
      </c>
    </row>
    <row r="195" spans="1:10" x14ac:dyDescent="0.2">
      <c r="A195" s="26" t="e">
        <f t="shared" si="24"/>
        <v>#N/A</v>
      </c>
      <c r="B195" s="27" t="e">
        <f t="shared" si="18"/>
        <v>#N/A</v>
      </c>
      <c r="C195" s="29" t="e">
        <f t="shared" si="25"/>
        <v>#N/A</v>
      </c>
      <c r="D195" s="29" t="e">
        <f t="shared" si="19"/>
        <v>#N/A</v>
      </c>
      <c r="E195" s="30" t="e">
        <f t="shared" si="20"/>
        <v>#N/A</v>
      </c>
      <c r="F195" s="29" t="e">
        <f t="shared" si="21"/>
        <v>#N/A</v>
      </c>
      <c r="G195" s="29" t="e">
        <f t="shared" si="22"/>
        <v>#N/A</v>
      </c>
      <c r="H195" s="29" t="e">
        <f t="shared" si="26"/>
        <v>#N/A</v>
      </c>
      <c r="I195" s="29" t="e">
        <f t="shared" si="23"/>
        <v>#N/A</v>
      </c>
      <c r="J195" s="29" t="e">
        <f>SUM($H$18:$H195)</f>
        <v>#N/A</v>
      </c>
    </row>
    <row r="196" spans="1:10" x14ac:dyDescent="0.2">
      <c r="A196" s="26" t="e">
        <f t="shared" si="24"/>
        <v>#N/A</v>
      </c>
      <c r="B196" s="27" t="e">
        <f t="shared" si="18"/>
        <v>#N/A</v>
      </c>
      <c r="C196" s="29" t="e">
        <f t="shared" si="25"/>
        <v>#N/A</v>
      </c>
      <c r="D196" s="29" t="e">
        <f t="shared" si="19"/>
        <v>#N/A</v>
      </c>
      <c r="E196" s="30" t="e">
        <f t="shared" si="20"/>
        <v>#N/A</v>
      </c>
      <c r="F196" s="29" t="e">
        <f t="shared" si="21"/>
        <v>#N/A</v>
      </c>
      <c r="G196" s="29" t="e">
        <f t="shared" si="22"/>
        <v>#N/A</v>
      </c>
      <c r="H196" s="29" t="e">
        <f t="shared" si="26"/>
        <v>#N/A</v>
      </c>
      <c r="I196" s="29" t="e">
        <f t="shared" si="23"/>
        <v>#N/A</v>
      </c>
      <c r="J196" s="29" t="e">
        <f>SUM($H$18:$H196)</f>
        <v>#N/A</v>
      </c>
    </row>
    <row r="197" spans="1:10" x14ac:dyDescent="0.2">
      <c r="A197" s="26" t="e">
        <f t="shared" si="24"/>
        <v>#N/A</v>
      </c>
      <c r="B197" s="27" t="e">
        <f t="shared" si="18"/>
        <v>#N/A</v>
      </c>
      <c r="C197" s="29" t="e">
        <f t="shared" si="25"/>
        <v>#N/A</v>
      </c>
      <c r="D197" s="29" t="e">
        <f t="shared" si="19"/>
        <v>#N/A</v>
      </c>
      <c r="E197" s="30" t="e">
        <f t="shared" si="20"/>
        <v>#N/A</v>
      </c>
      <c r="F197" s="29" t="e">
        <f t="shared" si="21"/>
        <v>#N/A</v>
      </c>
      <c r="G197" s="29" t="e">
        <f t="shared" si="22"/>
        <v>#N/A</v>
      </c>
      <c r="H197" s="29" t="e">
        <f t="shared" si="26"/>
        <v>#N/A</v>
      </c>
      <c r="I197" s="29" t="e">
        <f t="shared" si="23"/>
        <v>#N/A</v>
      </c>
      <c r="J197" s="29" t="e">
        <f>SUM($H$18:$H197)</f>
        <v>#N/A</v>
      </c>
    </row>
    <row r="198" spans="1:10" x14ac:dyDescent="0.2">
      <c r="A198" s="26" t="e">
        <f t="shared" si="24"/>
        <v>#N/A</v>
      </c>
      <c r="B198" s="27" t="e">
        <f t="shared" si="18"/>
        <v>#N/A</v>
      </c>
      <c r="C198" s="29" t="e">
        <f t="shared" si="25"/>
        <v>#N/A</v>
      </c>
      <c r="D198" s="29" t="e">
        <f t="shared" si="19"/>
        <v>#N/A</v>
      </c>
      <c r="E198" s="30" t="e">
        <f t="shared" si="20"/>
        <v>#N/A</v>
      </c>
      <c r="F198" s="29" t="e">
        <f t="shared" si="21"/>
        <v>#N/A</v>
      </c>
      <c r="G198" s="29" t="e">
        <f t="shared" si="22"/>
        <v>#N/A</v>
      </c>
      <c r="H198" s="29" t="e">
        <f t="shared" si="26"/>
        <v>#N/A</v>
      </c>
      <c r="I198" s="29" t="e">
        <f t="shared" si="23"/>
        <v>#N/A</v>
      </c>
      <c r="J198" s="29" t="e">
        <f>SUM($H$18:$H198)</f>
        <v>#N/A</v>
      </c>
    </row>
    <row r="199" spans="1:10" x14ac:dyDescent="0.2">
      <c r="A199" s="26" t="e">
        <f t="shared" si="24"/>
        <v>#N/A</v>
      </c>
      <c r="B199" s="27" t="e">
        <f t="shared" si="18"/>
        <v>#N/A</v>
      </c>
      <c r="C199" s="29" t="e">
        <f t="shared" si="25"/>
        <v>#N/A</v>
      </c>
      <c r="D199" s="29" t="e">
        <f t="shared" si="19"/>
        <v>#N/A</v>
      </c>
      <c r="E199" s="30" t="e">
        <f t="shared" si="20"/>
        <v>#N/A</v>
      </c>
      <c r="F199" s="29" t="e">
        <f t="shared" si="21"/>
        <v>#N/A</v>
      </c>
      <c r="G199" s="29" t="e">
        <f t="shared" si="22"/>
        <v>#N/A</v>
      </c>
      <c r="H199" s="29" t="e">
        <f t="shared" si="26"/>
        <v>#N/A</v>
      </c>
      <c r="I199" s="29" t="e">
        <f t="shared" si="23"/>
        <v>#N/A</v>
      </c>
      <c r="J199" s="29" t="e">
        <f>SUM($H$18:$H199)</f>
        <v>#N/A</v>
      </c>
    </row>
    <row r="200" spans="1:10" x14ac:dyDescent="0.2">
      <c r="A200" s="26" t="e">
        <f t="shared" si="24"/>
        <v>#N/A</v>
      </c>
      <c r="B200" s="27" t="e">
        <f t="shared" si="18"/>
        <v>#N/A</v>
      </c>
      <c r="C200" s="29" t="e">
        <f t="shared" si="25"/>
        <v>#N/A</v>
      </c>
      <c r="D200" s="29" t="e">
        <f t="shared" si="19"/>
        <v>#N/A</v>
      </c>
      <c r="E200" s="30" t="e">
        <f t="shared" si="20"/>
        <v>#N/A</v>
      </c>
      <c r="F200" s="29" t="e">
        <f t="shared" si="21"/>
        <v>#N/A</v>
      </c>
      <c r="G200" s="29" t="e">
        <f t="shared" si="22"/>
        <v>#N/A</v>
      </c>
      <c r="H200" s="29" t="e">
        <f t="shared" si="26"/>
        <v>#N/A</v>
      </c>
      <c r="I200" s="29" t="e">
        <f t="shared" si="23"/>
        <v>#N/A</v>
      </c>
      <c r="J200" s="29" t="e">
        <f>SUM($H$18:$H200)</f>
        <v>#N/A</v>
      </c>
    </row>
    <row r="201" spans="1:10" x14ac:dyDescent="0.2">
      <c r="A201" s="26" t="e">
        <f t="shared" si="24"/>
        <v>#N/A</v>
      </c>
      <c r="B201" s="27" t="e">
        <f t="shared" si="18"/>
        <v>#N/A</v>
      </c>
      <c r="C201" s="29" t="e">
        <f t="shared" si="25"/>
        <v>#N/A</v>
      </c>
      <c r="D201" s="29" t="e">
        <f t="shared" si="19"/>
        <v>#N/A</v>
      </c>
      <c r="E201" s="30" t="e">
        <f t="shared" si="20"/>
        <v>#N/A</v>
      </c>
      <c r="F201" s="29" t="e">
        <f t="shared" si="21"/>
        <v>#N/A</v>
      </c>
      <c r="G201" s="29" t="e">
        <f t="shared" si="22"/>
        <v>#N/A</v>
      </c>
      <c r="H201" s="29" t="e">
        <f t="shared" si="26"/>
        <v>#N/A</v>
      </c>
      <c r="I201" s="29" t="e">
        <f t="shared" si="23"/>
        <v>#N/A</v>
      </c>
      <c r="J201" s="29" t="e">
        <f>SUM($H$18:$H201)</f>
        <v>#N/A</v>
      </c>
    </row>
    <row r="202" spans="1:10" x14ac:dyDescent="0.2">
      <c r="A202" s="26" t="e">
        <f t="shared" si="24"/>
        <v>#N/A</v>
      </c>
      <c r="B202" s="27" t="e">
        <f t="shared" si="18"/>
        <v>#N/A</v>
      </c>
      <c r="C202" s="29" t="e">
        <f t="shared" si="25"/>
        <v>#N/A</v>
      </c>
      <c r="D202" s="29" t="e">
        <f t="shared" si="19"/>
        <v>#N/A</v>
      </c>
      <c r="E202" s="30" t="e">
        <f t="shared" si="20"/>
        <v>#N/A</v>
      </c>
      <c r="F202" s="29" t="e">
        <f t="shared" si="21"/>
        <v>#N/A</v>
      </c>
      <c r="G202" s="29" t="e">
        <f t="shared" si="22"/>
        <v>#N/A</v>
      </c>
      <c r="H202" s="29" t="e">
        <f t="shared" si="26"/>
        <v>#N/A</v>
      </c>
      <c r="I202" s="29" t="e">
        <f t="shared" si="23"/>
        <v>#N/A</v>
      </c>
      <c r="J202" s="29" t="e">
        <f>SUM($H$18:$H202)</f>
        <v>#N/A</v>
      </c>
    </row>
    <row r="203" spans="1:10" x14ac:dyDescent="0.2">
      <c r="A203" s="26" t="e">
        <f t="shared" si="24"/>
        <v>#N/A</v>
      </c>
      <c r="B203" s="27" t="e">
        <f t="shared" si="18"/>
        <v>#N/A</v>
      </c>
      <c r="C203" s="29" t="e">
        <f t="shared" si="25"/>
        <v>#N/A</v>
      </c>
      <c r="D203" s="29" t="e">
        <f t="shared" si="19"/>
        <v>#N/A</v>
      </c>
      <c r="E203" s="30" t="e">
        <f t="shared" si="20"/>
        <v>#N/A</v>
      </c>
      <c r="F203" s="29" t="e">
        <f t="shared" si="21"/>
        <v>#N/A</v>
      </c>
      <c r="G203" s="29" t="e">
        <f t="shared" si="22"/>
        <v>#N/A</v>
      </c>
      <c r="H203" s="29" t="e">
        <f t="shared" si="26"/>
        <v>#N/A</v>
      </c>
      <c r="I203" s="29" t="e">
        <f t="shared" si="23"/>
        <v>#N/A</v>
      </c>
      <c r="J203" s="29" t="e">
        <f>SUM($H$18:$H203)</f>
        <v>#N/A</v>
      </c>
    </row>
    <row r="204" spans="1:10" x14ac:dyDescent="0.2">
      <c r="A204" s="26" t="e">
        <f t="shared" si="24"/>
        <v>#N/A</v>
      </c>
      <c r="B204" s="27" t="e">
        <f t="shared" si="18"/>
        <v>#N/A</v>
      </c>
      <c r="C204" s="29" t="e">
        <f t="shared" si="25"/>
        <v>#N/A</v>
      </c>
      <c r="D204" s="29" t="e">
        <f t="shared" si="19"/>
        <v>#N/A</v>
      </c>
      <c r="E204" s="30" t="e">
        <f t="shared" si="20"/>
        <v>#N/A</v>
      </c>
      <c r="F204" s="29" t="e">
        <f t="shared" si="21"/>
        <v>#N/A</v>
      </c>
      <c r="G204" s="29" t="e">
        <f t="shared" si="22"/>
        <v>#N/A</v>
      </c>
      <c r="H204" s="29" t="e">
        <f t="shared" si="26"/>
        <v>#N/A</v>
      </c>
      <c r="I204" s="29" t="e">
        <f t="shared" si="23"/>
        <v>#N/A</v>
      </c>
      <c r="J204" s="29" t="e">
        <f>SUM($H$18:$H204)</f>
        <v>#N/A</v>
      </c>
    </row>
    <row r="205" spans="1:10" x14ac:dyDescent="0.2">
      <c r="A205" s="26" t="e">
        <f t="shared" si="24"/>
        <v>#N/A</v>
      </c>
      <c r="B205" s="27" t="e">
        <f t="shared" si="18"/>
        <v>#N/A</v>
      </c>
      <c r="C205" s="29" t="e">
        <f t="shared" si="25"/>
        <v>#N/A</v>
      </c>
      <c r="D205" s="29" t="e">
        <f t="shared" si="19"/>
        <v>#N/A</v>
      </c>
      <c r="E205" s="30" t="e">
        <f t="shared" si="20"/>
        <v>#N/A</v>
      </c>
      <c r="F205" s="29" t="e">
        <f t="shared" si="21"/>
        <v>#N/A</v>
      </c>
      <c r="G205" s="29" t="e">
        <f t="shared" si="22"/>
        <v>#N/A</v>
      </c>
      <c r="H205" s="29" t="e">
        <f t="shared" si="26"/>
        <v>#N/A</v>
      </c>
      <c r="I205" s="29" t="e">
        <f t="shared" si="23"/>
        <v>#N/A</v>
      </c>
      <c r="J205" s="29" t="e">
        <f>SUM($H$18:$H205)</f>
        <v>#N/A</v>
      </c>
    </row>
    <row r="206" spans="1:10" x14ac:dyDescent="0.2">
      <c r="A206" s="26" t="e">
        <f t="shared" si="24"/>
        <v>#N/A</v>
      </c>
      <c r="B206" s="27" t="e">
        <f t="shared" si="18"/>
        <v>#N/A</v>
      </c>
      <c r="C206" s="29" t="e">
        <f t="shared" si="25"/>
        <v>#N/A</v>
      </c>
      <c r="D206" s="29" t="e">
        <f t="shared" si="19"/>
        <v>#N/A</v>
      </c>
      <c r="E206" s="30" t="e">
        <f t="shared" si="20"/>
        <v>#N/A</v>
      </c>
      <c r="F206" s="29" t="e">
        <f t="shared" si="21"/>
        <v>#N/A</v>
      </c>
      <c r="G206" s="29" t="e">
        <f t="shared" si="22"/>
        <v>#N/A</v>
      </c>
      <c r="H206" s="29" t="e">
        <f t="shared" si="26"/>
        <v>#N/A</v>
      </c>
      <c r="I206" s="29" t="e">
        <f t="shared" si="23"/>
        <v>#N/A</v>
      </c>
      <c r="J206" s="29" t="e">
        <f>SUM($H$18:$H206)</f>
        <v>#N/A</v>
      </c>
    </row>
    <row r="207" spans="1:10" x14ac:dyDescent="0.2">
      <c r="A207" s="26" t="e">
        <f t="shared" si="24"/>
        <v>#N/A</v>
      </c>
      <c r="B207" s="27" t="e">
        <f t="shared" si="18"/>
        <v>#N/A</v>
      </c>
      <c r="C207" s="29" t="e">
        <f t="shared" si="25"/>
        <v>#N/A</v>
      </c>
      <c r="D207" s="29" t="e">
        <f t="shared" si="19"/>
        <v>#N/A</v>
      </c>
      <c r="E207" s="30" t="e">
        <f t="shared" si="20"/>
        <v>#N/A</v>
      </c>
      <c r="F207" s="29" t="e">
        <f t="shared" si="21"/>
        <v>#N/A</v>
      </c>
      <c r="G207" s="29" t="e">
        <f t="shared" si="22"/>
        <v>#N/A</v>
      </c>
      <c r="H207" s="29" t="e">
        <f t="shared" si="26"/>
        <v>#N/A</v>
      </c>
      <c r="I207" s="29" t="e">
        <f t="shared" si="23"/>
        <v>#N/A</v>
      </c>
      <c r="J207" s="29" t="e">
        <f>SUM($H$18:$H207)</f>
        <v>#N/A</v>
      </c>
    </row>
    <row r="208" spans="1:10" x14ac:dyDescent="0.2">
      <c r="A208" s="26" t="e">
        <f t="shared" si="24"/>
        <v>#N/A</v>
      </c>
      <c r="B208" s="27" t="e">
        <f t="shared" si="18"/>
        <v>#N/A</v>
      </c>
      <c r="C208" s="29" t="e">
        <f t="shared" si="25"/>
        <v>#N/A</v>
      </c>
      <c r="D208" s="29" t="e">
        <f t="shared" si="19"/>
        <v>#N/A</v>
      </c>
      <c r="E208" s="30" t="e">
        <f t="shared" si="20"/>
        <v>#N/A</v>
      </c>
      <c r="F208" s="29" t="e">
        <f t="shared" si="21"/>
        <v>#N/A</v>
      </c>
      <c r="G208" s="29" t="e">
        <f t="shared" si="22"/>
        <v>#N/A</v>
      </c>
      <c r="H208" s="29" t="e">
        <f t="shared" si="26"/>
        <v>#N/A</v>
      </c>
      <c r="I208" s="29" t="e">
        <f t="shared" si="23"/>
        <v>#N/A</v>
      </c>
      <c r="J208" s="29" t="e">
        <f>SUM($H$18:$H208)</f>
        <v>#N/A</v>
      </c>
    </row>
    <row r="209" spans="1:10" x14ac:dyDescent="0.2">
      <c r="A209" s="26" t="e">
        <f t="shared" si="24"/>
        <v>#N/A</v>
      </c>
      <c r="B209" s="27" t="e">
        <f t="shared" si="18"/>
        <v>#N/A</v>
      </c>
      <c r="C209" s="29" t="e">
        <f t="shared" si="25"/>
        <v>#N/A</v>
      </c>
      <c r="D209" s="29" t="e">
        <f t="shared" si="19"/>
        <v>#N/A</v>
      </c>
      <c r="E209" s="30" t="e">
        <f t="shared" si="20"/>
        <v>#N/A</v>
      </c>
      <c r="F209" s="29" t="e">
        <f t="shared" si="21"/>
        <v>#N/A</v>
      </c>
      <c r="G209" s="29" t="e">
        <f t="shared" si="22"/>
        <v>#N/A</v>
      </c>
      <c r="H209" s="29" t="e">
        <f t="shared" si="26"/>
        <v>#N/A</v>
      </c>
      <c r="I209" s="29" t="e">
        <f t="shared" si="23"/>
        <v>#N/A</v>
      </c>
      <c r="J209" s="29" t="e">
        <f>SUM($H$18:$H209)</f>
        <v>#N/A</v>
      </c>
    </row>
    <row r="210" spans="1:10" x14ac:dyDescent="0.2">
      <c r="A210" s="26" t="e">
        <f t="shared" si="24"/>
        <v>#N/A</v>
      </c>
      <c r="B210" s="27" t="e">
        <f t="shared" ref="B210:B273" si="27">IF(Pay_Num_3&lt;&gt;"",DATE(YEAR(Loan_Start_3),MONTH(Loan_Start_3)+(Pay_Num_3)*12/Num_Pmt_Per_Year_3,DAY(Loan_Start_3)),"")</f>
        <v>#N/A</v>
      </c>
      <c r="C210" s="29" t="e">
        <f t="shared" si="25"/>
        <v>#N/A</v>
      </c>
      <c r="D210" s="29" t="e">
        <f t="shared" ref="D210:D273" si="28">IF(Pay_Num_3&lt;&gt;"",Scheduled_Monthly_Payment_3,"")</f>
        <v>#N/A</v>
      </c>
      <c r="E210" s="30" t="e">
        <f t="shared" ref="E210:E273" si="29">IF(AND(Pay_Num_3&lt;&gt;"",Sched_Pay_3+Scheduled_Extra_Payments_3&lt;Beg_Bal_3),Scheduled_Extra_Payments_3,IF(AND(Pay_Num_3&lt;&gt;"",Beg_Bal_3-Sched_Pay_3&gt;0),Beg_Bal_3-Sched_Pay_3,IF(Pay_Num_3&lt;&gt;"",0,"")))</f>
        <v>#N/A</v>
      </c>
      <c r="F210" s="29" t="e">
        <f t="shared" ref="F210:F273" si="30">IF(AND(Pay_Num_3&lt;&gt;"",Sched_Pay_3+Extra_Pay_3&lt;Beg_Bal_3),Sched_Pay_3+Extra_Pay_3,IF(Pay_Num_3&lt;&gt;"",Beg_Bal_3,""))</f>
        <v>#N/A</v>
      </c>
      <c r="G210" s="29" t="e">
        <f t="shared" ref="G210:G273" si="31">IF(Pay_Num_3&lt;&gt;"",Total_Pay_3-Int_3,"")</f>
        <v>#N/A</v>
      </c>
      <c r="H210" s="29" t="e">
        <f t="shared" si="26"/>
        <v>#N/A</v>
      </c>
      <c r="I210" s="29" t="e">
        <f t="shared" ref="I210:I273" si="32">IF(AND(Pay_Num_3&lt;&gt;"",Sched_Pay_3+Extra_Pay_3&lt;Beg_Bal_3),Beg_Bal_3-Princ_3,IF(Pay_Num_3&lt;&gt;"",0,""))</f>
        <v>#N/A</v>
      </c>
      <c r="J210" s="29" t="e">
        <f>SUM($H$18:$H210)</f>
        <v>#N/A</v>
      </c>
    </row>
    <row r="211" spans="1:10" x14ac:dyDescent="0.2">
      <c r="A211" s="26" t="e">
        <f t="shared" ref="A211:A274" si="33">IF(Values_Entered_3,A210+1,"")</f>
        <v>#N/A</v>
      </c>
      <c r="B211" s="27" t="e">
        <f t="shared" si="27"/>
        <v>#N/A</v>
      </c>
      <c r="C211" s="29" t="e">
        <f t="shared" ref="C211:C274" si="34">IF(Pay_Num_3&lt;&gt;"",I210,"")</f>
        <v>#N/A</v>
      </c>
      <c r="D211" s="29" t="e">
        <f t="shared" si="28"/>
        <v>#N/A</v>
      </c>
      <c r="E211" s="30" t="e">
        <f t="shared" si="29"/>
        <v>#N/A</v>
      </c>
      <c r="F211" s="29" t="e">
        <f t="shared" si="30"/>
        <v>#N/A</v>
      </c>
      <c r="G211" s="29" t="e">
        <f t="shared" si="31"/>
        <v>#N/A</v>
      </c>
      <c r="H211" s="29" t="e">
        <f t="shared" ref="H211:H274" si="35">IF(Pay_Num_3&lt;&gt;"",Beg_Bal_3*Interest_Rate_3/Num_Pmt_Per_Year_3,"")</f>
        <v>#N/A</v>
      </c>
      <c r="I211" s="29" t="e">
        <f t="shared" si="32"/>
        <v>#N/A</v>
      </c>
      <c r="J211" s="29" t="e">
        <f>SUM($H$18:$H211)</f>
        <v>#N/A</v>
      </c>
    </row>
    <row r="212" spans="1:10" x14ac:dyDescent="0.2">
      <c r="A212" s="26" t="e">
        <f t="shared" si="33"/>
        <v>#N/A</v>
      </c>
      <c r="B212" s="27" t="e">
        <f t="shared" si="27"/>
        <v>#N/A</v>
      </c>
      <c r="C212" s="29" t="e">
        <f t="shared" si="34"/>
        <v>#N/A</v>
      </c>
      <c r="D212" s="29" t="e">
        <f t="shared" si="28"/>
        <v>#N/A</v>
      </c>
      <c r="E212" s="30" t="e">
        <f t="shared" si="29"/>
        <v>#N/A</v>
      </c>
      <c r="F212" s="29" t="e">
        <f t="shared" si="30"/>
        <v>#N/A</v>
      </c>
      <c r="G212" s="29" t="e">
        <f t="shared" si="31"/>
        <v>#N/A</v>
      </c>
      <c r="H212" s="29" t="e">
        <f t="shared" si="35"/>
        <v>#N/A</v>
      </c>
      <c r="I212" s="29" t="e">
        <f t="shared" si="32"/>
        <v>#N/A</v>
      </c>
      <c r="J212" s="29" t="e">
        <f>SUM($H$18:$H212)</f>
        <v>#N/A</v>
      </c>
    </row>
    <row r="213" spans="1:10" x14ac:dyDescent="0.2">
      <c r="A213" s="26" t="e">
        <f t="shared" si="33"/>
        <v>#N/A</v>
      </c>
      <c r="B213" s="27" t="e">
        <f t="shared" si="27"/>
        <v>#N/A</v>
      </c>
      <c r="C213" s="29" t="e">
        <f t="shared" si="34"/>
        <v>#N/A</v>
      </c>
      <c r="D213" s="29" t="e">
        <f t="shared" si="28"/>
        <v>#N/A</v>
      </c>
      <c r="E213" s="30" t="e">
        <f t="shared" si="29"/>
        <v>#N/A</v>
      </c>
      <c r="F213" s="29" t="e">
        <f t="shared" si="30"/>
        <v>#N/A</v>
      </c>
      <c r="G213" s="29" t="e">
        <f t="shared" si="31"/>
        <v>#N/A</v>
      </c>
      <c r="H213" s="29" t="e">
        <f t="shared" si="35"/>
        <v>#N/A</v>
      </c>
      <c r="I213" s="29" t="e">
        <f t="shared" si="32"/>
        <v>#N/A</v>
      </c>
      <c r="J213" s="29" t="e">
        <f>SUM($H$18:$H213)</f>
        <v>#N/A</v>
      </c>
    </row>
    <row r="214" spans="1:10" x14ac:dyDescent="0.2">
      <c r="A214" s="26" t="e">
        <f t="shared" si="33"/>
        <v>#N/A</v>
      </c>
      <c r="B214" s="27" t="e">
        <f t="shared" si="27"/>
        <v>#N/A</v>
      </c>
      <c r="C214" s="29" t="e">
        <f t="shared" si="34"/>
        <v>#N/A</v>
      </c>
      <c r="D214" s="29" t="e">
        <f t="shared" si="28"/>
        <v>#N/A</v>
      </c>
      <c r="E214" s="30" t="e">
        <f t="shared" si="29"/>
        <v>#N/A</v>
      </c>
      <c r="F214" s="29" t="e">
        <f t="shared" si="30"/>
        <v>#N/A</v>
      </c>
      <c r="G214" s="29" t="e">
        <f t="shared" si="31"/>
        <v>#N/A</v>
      </c>
      <c r="H214" s="29" t="e">
        <f t="shared" si="35"/>
        <v>#N/A</v>
      </c>
      <c r="I214" s="29" t="e">
        <f t="shared" si="32"/>
        <v>#N/A</v>
      </c>
      <c r="J214" s="29" t="e">
        <f>SUM($H$18:$H214)</f>
        <v>#N/A</v>
      </c>
    </row>
    <row r="215" spans="1:10" x14ac:dyDescent="0.2">
      <c r="A215" s="26" t="e">
        <f t="shared" si="33"/>
        <v>#N/A</v>
      </c>
      <c r="B215" s="27" t="e">
        <f t="shared" si="27"/>
        <v>#N/A</v>
      </c>
      <c r="C215" s="29" t="e">
        <f t="shared" si="34"/>
        <v>#N/A</v>
      </c>
      <c r="D215" s="29" t="e">
        <f t="shared" si="28"/>
        <v>#N/A</v>
      </c>
      <c r="E215" s="30" t="e">
        <f t="shared" si="29"/>
        <v>#N/A</v>
      </c>
      <c r="F215" s="29" t="e">
        <f t="shared" si="30"/>
        <v>#N/A</v>
      </c>
      <c r="G215" s="29" t="e">
        <f t="shared" si="31"/>
        <v>#N/A</v>
      </c>
      <c r="H215" s="29" t="e">
        <f t="shared" si="35"/>
        <v>#N/A</v>
      </c>
      <c r="I215" s="29" t="e">
        <f t="shared" si="32"/>
        <v>#N/A</v>
      </c>
      <c r="J215" s="29" t="e">
        <f>SUM($H$18:$H215)</f>
        <v>#N/A</v>
      </c>
    </row>
    <row r="216" spans="1:10" x14ac:dyDescent="0.2">
      <c r="A216" s="26" t="e">
        <f t="shared" si="33"/>
        <v>#N/A</v>
      </c>
      <c r="B216" s="27" t="e">
        <f t="shared" si="27"/>
        <v>#N/A</v>
      </c>
      <c r="C216" s="29" t="e">
        <f t="shared" si="34"/>
        <v>#N/A</v>
      </c>
      <c r="D216" s="29" t="e">
        <f t="shared" si="28"/>
        <v>#N/A</v>
      </c>
      <c r="E216" s="30" t="e">
        <f t="shared" si="29"/>
        <v>#N/A</v>
      </c>
      <c r="F216" s="29" t="e">
        <f t="shared" si="30"/>
        <v>#N/A</v>
      </c>
      <c r="G216" s="29" t="e">
        <f t="shared" si="31"/>
        <v>#N/A</v>
      </c>
      <c r="H216" s="29" t="e">
        <f t="shared" si="35"/>
        <v>#N/A</v>
      </c>
      <c r="I216" s="29" t="e">
        <f t="shared" si="32"/>
        <v>#N/A</v>
      </c>
      <c r="J216" s="29" t="e">
        <f>SUM($H$18:$H216)</f>
        <v>#N/A</v>
      </c>
    </row>
    <row r="217" spans="1:10" x14ac:dyDescent="0.2">
      <c r="A217" s="26" t="e">
        <f t="shared" si="33"/>
        <v>#N/A</v>
      </c>
      <c r="B217" s="27" t="e">
        <f t="shared" si="27"/>
        <v>#N/A</v>
      </c>
      <c r="C217" s="29" t="e">
        <f t="shared" si="34"/>
        <v>#N/A</v>
      </c>
      <c r="D217" s="29" t="e">
        <f t="shared" si="28"/>
        <v>#N/A</v>
      </c>
      <c r="E217" s="30" t="e">
        <f t="shared" si="29"/>
        <v>#N/A</v>
      </c>
      <c r="F217" s="29" t="e">
        <f t="shared" si="30"/>
        <v>#N/A</v>
      </c>
      <c r="G217" s="29" t="e">
        <f t="shared" si="31"/>
        <v>#N/A</v>
      </c>
      <c r="H217" s="29" t="e">
        <f t="shared" si="35"/>
        <v>#N/A</v>
      </c>
      <c r="I217" s="29" t="e">
        <f t="shared" si="32"/>
        <v>#N/A</v>
      </c>
      <c r="J217" s="29" t="e">
        <f>SUM($H$18:$H217)</f>
        <v>#N/A</v>
      </c>
    </row>
    <row r="218" spans="1:10" x14ac:dyDescent="0.2">
      <c r="A218" s="26" t="e">
        <f t="shared" si="33"/>
        <v>#N/A</v>
      </c>
      <c r="B218" s="27" t="e">
        <f t="shared" si="27"/>
        <v>#N/A</v>
      </c>
      <c r="C218" s="29" t="e">
        <f t="shared" si="34"/>
        <v>#N/A</v>
      </c>
      <c r="D218" s="29" t="e">
        <f t="shared" si="28"/>
        <v>#N/A</v>
      </c>
      <c r="E218" s="30" t="e">
        <f t="shared" si="29"/>
        <v>#N/A</v>
      </c>
      <c r="F218" s="29" t="e">
        <f t="shared" si="30"/>
        <v>#N/A</v>
      </c>
      <c r="G218" s="29" t="e">
        <f t="shared" si="31"/>
        <v>#N/A</v>
      </c>
      <c r="H218" s="29" t="e">
        <f t="shared" si="35"/>
        <v>#N/A</v>
      </c>
      <c r="I218" s="29" t="e">
        <f t="shared" si="32"/>
        <v>#N/A</v>
      </c>
      <c r="J218" s="29" t="e">
        <f>SUM($H$18:$H218)</f>
        <v>#N/A</v>
      </c>
    </row>
    <row r="219" spans="1:10" x14ac:dyDescent="0.2">
      <c r="A219" s="26" t="e">
        <f t="shared" si="33"/>
        <v>#N/A</v>
      </c>
      <c r="B219" s="27" t="e">
        <f t="shared" si="27"/>
        <v>#N/A</v>
      </c>
      <c r="C219" s="29" t="e">
        <f t="shared" si="34"/>
        <v>#N/A</v>
      </c>
      <c r="D219" s="29" t="e">
        <f t="shared" si="28"/>
        <v>#N/A</v>
      </c>
      <c r="E219" s="30" t="e">
        <f t="shared" si="29"/>
        <v>#N/A</v>
      </c>
      <c r="F219" s="29" t="e">
        <f t="shared" si="30"/>
        <v>#N/A</v>
      </c>
      <c r="G219" s="29" t="e">
        <f t="shared" si="31"/>
        <v>#N/A</v>
      </c>
      <c r="H219" s="29" t="e">
        <f t="shared" si="35"/>
        <v>#N/A</v>
      </c>
      <c r="I219" s="29" t="e">
        <f t="shared" si="32"/>
        <v>#N/A</v>
      </c>
      <c r="J219" s="29" t="e">
        <f>SUM($H$18:$H219)</f>
        <v>#N/A</v>
      </c>
    </row>
    <row r="220" spans="1:10" x14ac:dyDescent="0.2">
      <c r="A220" s="26" t="e">
        <f t="shared" si="33"/>
        <v>#N/A</v>
      </c>
      <c r="B220" s="27" t="e">
        <f t="shared" si="27"/>
        <v>#N/A</v>
      </c>
      <c r="C220" s="29" t="e">
        <f t="shared" si="34"/>
        <v>#N/A</v>
      </c>
      <c r="D220" s="29" t="e">
        <f t="shared" si="28"/>
        <v>#N/A</v>
      </c>
      <c r="E220" s="30" t="e">
        <f t="shared" si="29"/>
        <v>#N/A</v>
      </c>
      <c r="F220" s="29" t="e">
        <f t="shared" si="30"/>
        <v>#N/A</v>
      </c>
      <c r="G220" s="29" t="e">
        <f t="shared" si="31"/>
        <v>#N/A</v>
      </c>
      <c r="H220" s="29" t="e">
        <f t="shared" si="35"/>
        <v>#N/A</v>
      </c>
      <c r="I220" s="29" t="e">
        <f t="shared" si="32"/>
        <v>#N/A</v>
      </c>
      <c r="J220" s="29" t="e">
        <f>SUM($H$18:$H220)</f>
        <v>#N/A</v>
      </c>
    </row>
    <row r="221" spans="1:10" x14ac:dyDescent="0.2">
      <c r="A221" s="26" t="e">
        <f t="shared" si="33"/>
        <v>#N/A</v>
      </c>
      <c r="B221" s="27" t="e">
        <f t="shared" si="27"/>
        <v>#N/A</v>
      </c>
      <c r="C221" s="29" t="e">
        <f t="shared" si="34"/>
        <v>#N/A</v>
      </c>
      <c r="D221" s="29" t="e">
        <f t="shared" si="28"/>
        <v>#N/A</v>
      </c>
      <c r="E221" s="30" t="e">
        <f t="shared" si="29"/>
        <v>#N/A</v>
      </c>
      <c r="F221" s="29" t="e">
        <f t="shared" si="30"/>
        <v>#N/A</v>
      </c>
      <c r="G221" s="29" t="e">
        <f t="shared" si="31"/>
        <v>#N/A</v>
      </c>
      <c r="H221" s="29" t="e">
        <f t="shared" si="35"/>
        <v>#N/A</v>
      </c>
      <c r="I221" s="29" t="e">
        <f t="shared" si="32"/>
        <v>#N/A</v>
      </c>
      <c r="J221" s="29" t="e">
        <f>SUM($H$18:$H221)</f>
        <v>#N/A</v>
      </c>
    </row>
    <row r="222" spans="1:10" x14ac:dyDescent="0.2">
      <c r="A222" s="26" t="e">
        <f t="shared" si="33"/>
        <v>#N/A</v>
      </c>
      <c r="B222" s="27" t="e">
        <f t="shared" si="27"/>
        <v>#N/A</v>
      </c>
      <c r="C222" s="29" t="e">
        <f t="shared" si="34"/>
        <v>#N/A</v>
      </c>
      <c r="D222" s="29" t="e">
        <f t="shared" si="28"/>
        <v>#N/A</v>
      </c>
      <c r="E222" s="30" t="e">
        <f t="shared" si="29"/>
        <v>#N/A</v>
      </c>
      <c r="F222" s="29" t="e">
        <f t="shared" si="30"/>
        <v>#N/A</v>
      </c>
      <c r="G222" s="29" t="e">
        <f t="shared" si="31"/>
        <v>#N/A</v>
      </c>
      <c r="H222" s="29" t="e">
        <f t="shared" si="35"/>
        <v>#N/A</v>
      </c>
      <c r="I222" s="29" t="e">
        <f t="shared" si="32"/>
        <v>#N/A</v>
      </c>
      <c r="J222" s="29" t="e">
        <f>SUM($H$18:$H222)</f>
        <v>#N/A</v>
      </c>
    </row>
    <row r="223" spans="1:10" x14ac:dyDescent="0.2">
      <c r="A223" s="26" t="e">
        <f t="shared" si="33"/>
        <v>#N/A</v>
      </c>
      <c r="B223" s="27" t="e">
        <f t="shared" si="27"/>
        <v>#N/A</v>
      </c>
      <c r="C223" s="29" t="e">
        <f t="shared" si="34"/>
        <v>#N/A</v>
      </c>
      <c r="D223" s="29" t="e">
        <f t="shared" si="28"/>
        <v>#N/A</v>
      </c>
      <c r="E223" s="30" t="e">
        <f t="shared" si="29"/>
        <v>#N/A</v>
      </c>
      <c r="F223" s="29" t="e">
        <f t="shared" si="30"/>
        <v>#N/A</v>
      </c>
      <c r="G223" s="29" t="e">
        <f t="shared" si="31"/>
        <v>#N/A</v>
      </c>
      <c r="H223" s="29" t="e">
        <f t="shared" si="35"/>
        <v>#N/A</v>
      </c>
      <c r="I223" s="29" t="e">
        <f t="shared" si="32"/>
        <v>#N/A</v>
      </c>
      <c r="J223" s="29" t="e">
        <f>SUM($H$18:$H223)</f>
        <v>#N/A</v>
      </c>
    </row>
    <row r="224" spans="1:10" x14ac:dyDescent="0.2">
      <c r="A224" s="26" t="e">
        <f t="shared" si="33"/>
        <v>#N/A</v>
      </c>
      <c r="B224" s="27" t="e">
        <f t="shared" si="27"/>
        <v>#N/A</v>
      </c>
      <c r="C224" s="29" t="e">
        <f t="shared" si="34"/>
        <v>#N/A</v>
      </c>
      <c r="D224" s="29" t="e">
        <f t="shared" si="28"/>
        <v>#N/A</v>
      </c>
      <c r="E224" s="30" t="e">
        <f t="shared" si="29"/>
        <v>#N/A</v>
      </c>
      <c r="F224" s="29" t="e">
        <f t="shared" si="30"/>
        <v>#N/A</v>
      </c>
      <c r="G224" s="29" t="e">
        <f t="shared" si="31"/>
        <v>#N/A</v>
      </c>
      <c r="H224" s="29" t="e">
        <f t="shared" si="35"/>
        <v>#N/A</v>
      </c>
      <c r="I224" s="29" t="e">
        <f t="shared" si="32"/>
        <v>#N/A</v>
      </c>
      <c r="J224" s="29" t="e">
        <f>SUM($H$18:$H224)</f>
        <v>#N/A</v>
      </c>
    </row>
    <row r="225" spans="1:10" x14ac:dyDescent="0.2">
      <c r="A225" s="26" t="e">
        <f t="shared" si="33"/>
        <v>#N/A</v>
      </c>
      <c r="B225" s="27" t="e">
        <f t="shared" si="27"/>
        <v>#N/A</v>
      </c>
      <c r="C225" s="29" t="e">
        <f t="shared" si="34"/>
        <v>#N/A</v>
      </c>
      <c r="D225" s="29" t="e">
        <f t="shared" si="28"/>
        <v>#N/A</v>
      </c>
      <c r="E225" s="30" t="e">
        <f t="shared" si="29"/>
        <v>#N/A</v>
      </c>
      <c r="F225" s="29" t="e">
        <f t="shared" si="30"/>
        <v>#N/A</v>
      </c>
      <c r="G225" s="29" t="e">
        <f t="shared" si="31"/>
        <v>#N/A</v>
      </c>
      <c r="H225" s="29" t="e">
        <f t="shared" si="35"/>
        <v>#N/A</v>
      </c>
      <c r="I225" s="29" t="e">
        <f t="shared" si="32"/>
        <v>#N/A</v>
      </c>
      <c r="J225" s="29" t="e">
        <f>SUM($H$18:$H225)</f>
        <v>#N/A</v>
      </c>
    </row>
    <row r="226" spans="1:10" x14ac:dyDescent="0.2">
      <c r="A226" s="26" t="e">
        <f t="shared" si="33"/>
        <v>#N/A</v>
      </c>
      <c r="B226" s="27" t="e">
        <f t="shared" si="27"/>
        <v>#N/A</v>
      </c>
      <c r="C226" s="29" t="e">
        <f t="shared" si="34"/>
        <v>#N/A</v>
      </c>
      <c r="D226" s="29" t="e">
        <f t="shared" si="28"/>
        <v>#N/A</v>
      </c>
      <c r="E226" s="30" t="e">
        <f t="shared" si="29"/>
        <v>#N/A</v>
      </c>
      <c r="F226" s="29" t="e">
        <f t="shared" si="30"/>
        <v>#N/A</v>
      </c>
      <c r="G226" s="29" t="e">
        <f t="shared" si="31"/>
        <v>#N/A</v>
      </c>
      <c r="H226" s="29" t="e">
        <f t="shared" si="35"/>
        <v>#N/A</v>
      </c>
      <c r="I226" s="29" t="e">
        <f t="shared" si="32"/>
        <v>#N/A</v>
      </c>
      <c r="J226" s="29" t="e">
        <f>SUM($H$18:$H226)</f>
        <v>#N/A</v>
      </c>
    </row>
    <row r="227" spans="1:10" x14ac:dyDescent="0.2">
      <c r="A227" s="26" t="e">
        <f t="shared" si="33"/>
        <v>#N/A</v>
      </c>
      <c r="B227" s="27" t="e">
        <f t="shared" si="27"/>
        <v>#N/A</v>
      </c>
      <c r="C227" s="29" t="e">
        <f t="shared" si="34"/>
        <v>#N/A</v>
      </c>
      <c r="D227" s="29" t="e">
        <f t="shared" si="28"/>
        <v>#N/A</v>
      </c>
      <c r="E227" s="30" t="e">
        <f t="shared" si="29"/>
        <v>#N/A</v>
      </c>
      <c r="F227" s="29" t="e">
        <f t="shared" si="30"/>
        <v>#N/A</v>
      </c>
      <c r="G227" s="29" t="e">
        <f t="shared" si="31"/>
        <v>#N/A</v>
      </c>
      <c r="H227" s="29" t="e">
        <f t="shared" si="35"/>
        <v>#N/A</v>
      </c>
      <c r="I227" s="29" t="e">
        <f t="shared" si="32"/>
        <v>#N/A</v>
      </c>
      <c r="J227" s="29" t="e">
        <f>SUM($H$18:$H227)</f>
        <v>#N/A</v>
      </c>
    </row>
    <row r="228" spans="1:10" x14ac:dyDescent="0.2">
      <c r="A228" s="26" t="e">
        <f t="shared" si="33"/>
        <v>#N/A</v>
      </c>
      <c r="B228" s="27" t="e">
        <f t="shared" si="27"/>
        <v>#N/A</v>
      </c>
      <c r="C228" s="29" t="e">
        <f t="shared" si="34"/>
        <v>#N/A</v>
      </c>
      <c r="D228" s="29" t="e">
        <f t="shared" si="28"/>
        <v>#N/A</v>
      </c>
      <c r="E228" s="30" t="e">
        <f t="shared" si="29"/>
        <v>#N/A</v>
      </c>
      <c r="F228" s="29" t="e">
        <f t="shared" si="30"/>
        <v>#N/A</v>
      </c>
      <c r="G228" s="29" t="e">
        <f t="shared" si="31"/>
        <v>#N/A</v>
      </c>
      <c r="H228" s="29" t="e">
        <f t="shared" si="35"/>
        <v>#N/A</v>
      </c>
      <c r="I228" s="29" t="e">
        <f t="shared" si="32"/>
        <v>#N/A</v>
      </c>
      <c r="J228" s="29" t="e">
        <f>SUM($H$18:$H228)</f>
        <v>#N/A</v>
      </c>
    </row>
    <row r="229" spans="1:10" x14ac:dyDescent="0.2">
      <c r="A229" s="26" t="e">
        <f t="shared" si="33"/>
        <v>#N/A</v>
      </c>
      <c r="B229" s="27" t="e">
        <f t="shared" si="27"/>
        <v>#N/A</v>
      </c>
      <c r="C229" s="29" t="e">
        <f t="shared" si="34"/>
        <v>#N/A</v>
      </c>
      <c r="D229" s="29" t="e">
        <f t="shared" si="28"/>
        <v>#N/A</v>
      </c>
      <c r="E229" s="30" t="e">
        <f t="shared" si="29"/>
        <v>#N/A</v>
      </c>
      <c r="F229" s="29" t="e">
        <f t="shared" si="30"/>
        <v>#N/A</v>
      </c>
      <c r="G229" s="29" t="e">
        <f t="shared" si="31"/>
        <v>#N/A</v>
      </c>
      <c r="H229" s="29" t="e">
        <f t="shared" si="35"/>
        <v>#N/A</v>
      </c>
      <c r="I229" s="29" t="e">
        <f t="shared" si="32"/>
        <v>#N/A</v>
      </c>
      <c r="J229" s="29" t="e">
        <f>SUM($H$18:$H229)</f>
        <v>#N/A</v>
      </c>
    </row>
    <row r="230" spans="1:10" x14ac:dyDescent="0.2">
      <c r="A230" s="26" t="e">
        <f t="shared" si="33"/>
        <v>#N/A</v>
      </c>
      <c r="B230" s="27" t="e">
        <f t="shared" si="27"/>
        <v>#N/A</v>
      </c>
      <c r="C230" s="29" t="e">
        <f t="shared" si="34"/>
        <v>#N/A</v>
      </c>
      <c r="D230" s="29" t="e">
        <f t="shared" si="28"/>
        <v>#N/A</v>
      </c>
      <c r="E230" s="30" t="e">
        <f t="shared" si="29"/>
        <v>#N/A</v>
      </c>
      <c r="F230" s="29" t="e">
        <f t="shared" si="30"/>
        <v>#N/A</v>
      </c>
      <c r="G230" s="29" t="e">
        <f t="shared" si="31"/>
        <v>#N/A</v>
      </c>
      <c r="H230" s="29" t="e">
        <f t="shared" si="35"/>
        <v>#N/A</v>
      </c>
      <c r="I230" s="29" t="e">
        <f t="shared" si="32"/>
        <v>#N/A</v>
      </c>
      <c r="J230" s="29" t="e">
        <f>SUM($H$18:$H230)</f>
        <v>#N/A</v>
      </c>
    </row>
    <row r="231" spans="1:10" x14ac:dyDescent="0.2">
      <c r="A231" s="26" t="e">
        <f t="shared" si="33"/>
        <v>#N/A</v>
      </c>
      <c r="B231" s="27" t="e">
        <f t="shared" si="27"/>
        <v>#N/A</v>
      </c>
      <c r="C231" s="29" t="e">
        <f t="shared" si="34"/>
        <v>#N/A</v>
      </c>
      <c r="D231" s="29" t="e">
        <f t="shared" si="28"/>
        <v>#N/A</v>
      </c>
      <c r="E231" s="30" t="e">
        <f t="shared" si="29"/>
        <v>#N/A</v>
      </c>
      <c r="F231" s="29" t="e">
        <f t="shared" si="30"/>
        <v>#N/A</v>
      </c>
      <c r="G231" s="29" t="e">
        <f t="shared" si="31"/>
        <v>#N/A</v>
      </c>
      <c r="H231" s="29" t="e">
        <f t="shared" si="35"/>
        <v>#N/A</v>
      </c>
      <c r="I231" s="29" t="e">
        <f t="shared" si="32"/>
        <v>#N/A</v>
      </c>
      <c r="J231" s="29" t="e">
        <f>SUM($H$18:$H231)</f>
        <v>#N/A</v>
      </c>
    </row>
    <row r="232" spans="1:10" x14ac:dyDescent="0.2">
      <c r="A232" s="26" t="e">
        <f t="shared" si="33"/>
        <v>#N/A</v>
      </c>
      <c r="B232" s="27" t="e">
        <f t="shared" si="27"/>
        <v>#N/A</v>
      </c>
      <c r="C232" s="29" t="e">
        <f t="shared" si="34"/>
        <v>#N/A</v>
      </c>
      <c r="D232" s="29" t="e">
        <f t="shared" si="28"/>
        <v>#N/A</v>
      </c>
      <c r="E232" s="30" t="e">
        <f t="shared" si="29"/>
        <v>#N/A</v>
      </c>
      <c r="F232" s="29" t="e">
        <f t="shared" si="30"/>
        <v>#N/A</v>
      </c>
      <c r="G232" s="29" t="e">
        <f t="shared" si="31"/>
        <v>#N/A</v>
      </c>
      <c r="H232" s="29" t="e">
        <f t="shared" si="35"/>
        <v>#N/A</v>
      </c>
      <c r="I232" s="29" t="e">
        <f t="shared" si="32"/>
        <v>#N/A</v>
      </c>
      <c r="J232" s="29" t="e">
        <f>SUM($H$18:$H232)</f>
        <v>#N/A</v>
      </c>
    </row>
    <row r="233" spans="1:10" x14ac:dyDescent="0.2">
      <c r="A233" s="26" t="e">
        <f t="shared" si="33"/>
        <v>#N/A</v>
      </c>
      <c r="B233" s="27" t="e">
        <f t="shared" si="27"/>
        <v>#N/A</v>
      </c>
      <c r="C233" s="29" t="e">
        <f t="shared" si="34"/>
        <v>#N/A</v>
      </c>
      <c r="D233" s="29" t="e">
        <f t="shared" si="28"/>
        <v>#N/A</v>
      </c>
      <c r="E233" s="30" t="e">
        <f t="shared" si="29"/>
        <v>#N/A</v>
      </c>
      <c r="F233" s="29" t="e">
        <f t="shared" si="30"/>
        <v>#N/A</v>
      </c>
      <c r="G233" s="29" t="e">
        <f t="shared" si="31"/>
        <v>#N/A</v>
      </c>
      <c r="H233" s="29" t="e">
        <f t="shared" si="35"/>
        <v>#N/A</v>
      </c>
      <c r="I233" s="29" t="e">
        <f t="shared" si="32"/>
        <v>#N/A</v>
      </c>
      <c r="J233" s="29" t="e">
        <f>SUM($H$18:$H233)</f>
        <v>#N/A</v>
      </c>
    </row>
    <row r="234" spans="1:10" x14ac:dyDescent="0.2">
      <c r="A234" s="26" t="e">
        <f t="shared" si="33"/>
        <v>#N/A</v>
      </c>
      <c r="B234" s="27" t="e">
        <f t="shared" si="27"/>
        <v>#N/A</v>
      </c>
      <c r="C234" s="29" t="e">
        <f t="shared" si="34"/>
        <v>#N/A</v>
      </c>
      <c r="D234" s="29" t="e">
        <f t="shared" si="28"/>
        <v>#N/A</v>
      </c>
      <c r="E234" s="30" t="e">
        <f t="shared" si="29"/>
        <v>#N/A</v>
      </c>
      <c r="F234" s="29" t="e">
        <f t="shared" si="30"/>
        <v>#N/A</v>
      </c>
      <c r="G234" s="29" t="e">
        <f t="shared" si="31"/>
        <v>#N/A</v>
      </c>
      <c r="H234" s="29" t="e">
        <f t="shared" si="35"/>
        <v>#N/A</v>
      </c>
      <c r="I234" s="29" t="e">
        <f t="shared" si="32"/>
        <v>#N/A</v>
      </c>
      <c r="J234" s="29" t="e">
        <f>SUM($H$18:$H234)</f>
        <v>#N/A</v>
      </c>
    </row>
    <row r="235" spans="1:10" x14ac:dyDescent="0.2">
      <c r="A235" s="26" t="e">
        <f t="shared" si="33"/>
        <v>#N/A</v>
      </c>
      <c r="B235" s="27" t="e">
        <f t="shared" si="27"/>
        <v>#N/A</v>
      </c>
      <c r="C235" s="29" t="e">
        <f t="shared" si="34"/>
        <v>#N/A</v>
      </c>
      <c r="D235" s="29" t="e">
        <f t="shared" si="28"/>
        <v>#N/A</v>
      </c>
      <c r="E235" s="30" t="e">
        <f t="shared" si="29"/>
        <v>#N/A</v>
      </c>
      <c r="F235" s="29" t="e">
        <f t="shared" si="30"/>
        <v>#N/A</v>
      </c>
      <c r="G235" s="29" t="e">
        <f t="shared" si="31"/>
        <v>#N/A</v>
      </c>
      <c r="H235" s="29" t="e">
        <f t="shared" si="35"/>
        <v>#N/A</v>
      </c>
      <c r="I235" s="29" t="e">
        <f t="shared" si="32"/>
        <v>#N/A</v>
      </c>
      <c r="J235" s="29" t="e">
        <f>SUM($H$18:$H235)</f>
        <v>#N/A</v>
      </c>
    </row>
    <row r="236" spans="1:10" x14ac:dyDescent="0.2">
      <c r="A236" s="26" t="e">
        <f t="shared" si="33"/>
        <v>#N/A</v>
      </c>
      <c r="B236" s="27" t="e">
        <f t="shared" si="27"/>
        <v>#N/A</v>
      </c>
      <c r="C236" s="29" t="e">
        <f t="shared" si="34"/>
        <v>#N/A</v>
      </c>
      <c r="D236" s="29" t="e">
        <f t="shared" si="28"/>
        <v>#N/A</v>
      </c>
      <c r="E236" s="30" t="e">
        <f t="shared" si="29"/>
        <v>#N/A</v>
      </c>
      <c r="F236" s="29" t="e">
        <f t="shared" si="30"/>
        <v>#N/A</v>
      </c>
      <c r="G236" s="29" t="e">
        <f t="shared" si="31"/>
        <v>#N/A</v>
      </c>
      <c r="H236" s="29" t="e">
        <f t="shared" si="35"/>
        <v>#N/A</v>
      </c>
      <c r="I236" s="29" t="e">
        <f t="shared" si="32"/>
        <v>#N/A</v>
      </c>
      <c r="J236" s="29" t="e">
        <f>SUM($H$18:$H236)</f>
        <v>#N/A</v>
      </c>
    </row>
    <row r="237" spans="1:10" x14ac:dyDescent="0.2">
      <c r="A237" s="26" t="e">
        <f t="shared" si="33"/>
        <v>#N/A</v>
      </c>
      <c r="B237" s="27" t="e">
        <f t="shared" si="27"/>
        <v>#N/A</v>
      </c>
      <c r="C237" s="29" t="e">
        <f t="shared" si="34"/>
        <v>#N/A</v>
      </c>
      <c r="D237" s="29" t="e">
        <f t="shared" si="28"/>
        <v>#N/A</v>
      </c>
      <c r="E237" s="30" t="e">
        <f t="shared" si="29"/>
        <v>#N/A</v>
      </c>
      <c r="F237" s="29" t="e">
        <f t="shared" si="30"/>
        <v>#N/A</v>
      </c>
      <c r="G237" s="29" t="e">
        <f t="shared" si="31"/>
        <v>#N/A</v>
      </c>
      <c r="H237" s="29" t="e">
        <f t="shared" si="35"/>
        <v>#N/A</v>
      </c>
      <c r="I237" s="29" t="e">
        <f t="shared" si="32"/>
        <v>#N/A</v>
      </c>
      <c r="J237" s="29" t="e">
        <f>SUM($H$18:$H237)</f>
        <v>#N/A</v>
      </c>
    </row>
    <row r="238" spans="1:10" x14ac:dyDescent="0.2">
      <c r="A238" s="26" t="e">
        <f t="shared" si="33"/>
        <v>#N/A</v>
      </c>
      <c r="B238" s="27" t="e">
        <f t="shared" si="27"/>
        <v>#N/A</v>
      </c>
      <c r="C238" s="29" t="e">
        <f t="shared" si="34"/>
        <v>#N/A</v>
      </c>
      <c r="D238" s="29" t="e">
        <f t="shared" si="28"/>
        <v>#N/A</v>
      </c>
      <c r="E238" s="30" t="e">
        <f t="shared" si="29"/>
        <v>#N/A</v>
      </c>
      <c r="F238" s="29" t="e">
        <f t="shared" si="30"/>
        <v>#N/A</v>
      </c>
      <c r="G238" s="29" t="e">
        <f t="shared" si="31"/>
        <v>#N/A</v>
      </c>
      <c r="H238" s="29" t="e">
        <f t="shared" si="35"/>
        <v>#N/A</v>
      </c>
      <c r="I238" s="29" t="e">
        <f t="shared" si="32"/>
        <v>#N/A</v>
      </c>
      <c r="J238" s="29" t="e">
        <f>SUM($H$18:$H238)</f>
        <v>#N/A</v>
      </c>
    </row>
    <row r="239" spans="1:10" x14ac:dyDescent="0.2">
      <c r="A239" s="26" t="e">
        <f t="shared" si="33"/>
        <v>#N/A</v>
      </c>
      <c r="B239" s="27" t="e">
        <f t="shared" si="27"/>
        <v>#N/A</v>
      </c>
      <c r="C239" s="29" t="e">
        <f t="shared" si="34"/>
        <v>#N/A</v>
      </c>
      <c r="D239" s="29" t="e">
        <f t="shared" si="28"/>
        <v>#N/A</v>
      </c>
      <c r="E239" s="30" t="e">
        <f t="shared" si="29"/>
        <v>#N/A</v>
      </c>
      <c r="F239" s="29" t="e">
        <f t="shared" si="30"/>
        <v>#N/A</v>
      </c>
      <c r="G239" s="29" t="e">
        <f t="shared" si="31"/>
        <v>#N/A</v>
      </c>
      <c r="H239" s="29" t="e">
        <f t="shared" si="35"/>
        <v>#N/A</v>
      </c>
      <c r="I239" s="29" t="e">
        <f t="shared" si="32"/>
        <v>#N/A</v>
      </c>
      <c r="J239" s="29" t="e">
        <f>SUM($H$18:$H239)</f>
        <v>#N/A</v>
      </c>
    </row>
    <row r="240" spans="1:10" x14ac:dyDescent="0.2">
      <c r="A240" s="26" t="e">
        <f t="shared" si="33"/>
        <v>#N/A</v>
      </c>
      <c r="B240" s="27" t="e">
        <f t="shared" si="27"/>
        <v>#N/A</v>
      </c>
      <c r="C240" s="29" t="e">
        <f t="shared" si="34"/>
        <v>#N/A</v>
      </c>
      <c r="D240" s="29" t="e">
        <f t="shared" si="28"/>
        <v>#N/A</v>
      </c>
      <c r="E240" s="30" t="e">
        <f t="shared" si="29"/>
        <v>#N/A</v>
      </c>
      <c r="F240" s="29" t="e">
        <f t="shared" si="30"/>
        <v>#N/A</v>
      </c>
      <c r="G240" s="29" t="e">
        <f t="shared" si="31"/>
        <v>#N/A</v>
      </c>
      <c r="H240" s="29" t="e">
        <f t="shared" si="35"/>
        <v>#N/A</v>
      </c>
      <c r="I240" s="29" t="e">
        <f t="shared" si="32"/>
        <v>#N/A</v>
      </c>
      <c r="J240" s="29" t="e">
        <f>SUM($H$18:$H240)</f>
        <v>#N/A</v>
      </c>
    </row>
    <row r="241" spans="1:10" x14ac:dyDescent="0.2">
      <c r="A241" s="26" t="e">
        <f t="shared" si="33"/>
        <v>#N/A</v>
      </c>
      <c r="B241" s="27" t="e">
        <f t="shared" si="27"/>
        <v>#N/A</v>
      </c>
      <c r="C241" s="29" t="e">
        <f t="shared" si="34"/>
        <v>#N/A</v>
      </c>
      <c r="D241" s="29" t="e">
        <f t="shared" si="28"/>
        <v>#N/A</v>
      </c>
      <c r="E241" s="30" t="e">
        <f t="shared" si="29"/>
        <v>#N/A</v>
      </c>
      <c r="F241" s="29" t="e">
        <f t="shared" si="30"/>
        <v>#N/A</v>
      </c>
      <c r="G241" s="29" t="e">
        <f t="shared" si="31"/>
        <v>#N/A</v>
      </c>
      <c r="H241" s="29" t="e">
        <f t="shared" si="35"/>
        <v>#N/A</v>
      </c>
      <c r="I241" s="29" t="e">
        <f t="shared" si="32"/>
        <v>#N/A</v>
      </c>
      <c r="J241" s="29" t="e">
        <f>SUM($H$18:$H241)</f>
        <v>#N/A</v>
      </c>
    </row>
    <row r="242" spans="1:10" x14ac:dyDescent="0.2">
      <c r="A242" s="26" t="e">
        <f t="shared" si="33"/>
        <v>#N/A</v>
      </c>
      <c r="B242" s="27" t="e">
        <f t="shared" si="27"/>
        <v>#N/A</v>
      </c>
      <c r="C242" s="29" t="e">
        <f t="shared" si="34"/>
        <v>#N/A</v>
      </c>
      <c r="D242" s="29" t="e">
        <f t="shared" si="28"/>
        <v>#N/A</v>
      </c>
      <c r="E242" s="30" t="e">
        <f t="shared" si="29"/>
        <v>#N/A</v>
      </c>
      <c r="F242" s="29" t="e">
        <f t="shared" si="30"/>
        <v>#N/A</v>
      </c>
      <c r="G242" s="29" t="e">
        <f t="shared" si="31"/>
        <v>#N/A</v>
      </c>
      <c r="H242" s="29" t="e">
        <f t="shared" si="35"/>
        <v>#N/A</v>
      </c>
      <c r="I242" s="29" t="e">
        <f t="shared" si="32"/>
        <v>#N/A</v>
      </c>
      <c r="J242" s="29" t="e">
        <f>SUM($H$18:$H242)</f>
        <v>#N/A</v>
      </c>
    </row>
    <row r="243" spans="1:10" x14ac:dyDescent="0.2">
      <c r="A243" s="26" t="e">
        <f t="shared" si="33"/>
        <v>#N/A</v>
      </c>
      <c r="B243" s="27" t="e">
        <f t="shared" si="27"/>
        <v>#N/A</v>
      </c>
      <c r="C243" s="29" t="e">
        <f t="shared" si="34"/>
        <v>#N/A</v>
      </c>
      <c r="D243" s="29" t="e">
        <f t="shared" si="28"/>
        <v>#N/A</v>
      </c>
      <c r="E243" s="30" t="e">
        <f t="shared" si="29"/>
        <v>#N/A</v>
      </c>
      <c r="F243" s="29" t="e">
        <f t="shared" si="30"/>
        <v>#N/A</v>
      </c>
      <c r="G243" s="29" t="e">
        <f t="shared" si="31"/>
        <v>#N/A</v>
      </c>
      <c r="H243" s="29" t="e">
        <f t="shared" si="35"/>
        <v>#N/A</v>
      </c>
      <c r="I243" s="29" t="e">
        <f t="shared" si="32"/>
        <v>#N/A</v>
      </c>
      <c r="J243" s="29" t="e">
        <f>SUM($H$18:$H243)</f>
        <v>#N/A</v>
      </c>
    </row>
    <row r="244" spans="1:10" x14ac:dyDescent="0.2">
      <c r="A244" s="26" t="e">
        <f t="shared" si="33"/>
        <v>#N/A</v>
      </c>
      <c r="B244" s="27" t="e">
        <f t="shared" si="27"/>
        <v>#N/A</v>
      </c>
      <c r="C244" s="29" t="e">
        <f t="shared" si="34"/>
        <v>#N/A</v>
      </c>
      <c r="D244" s="29" t="e">
        <f t="shared" si="28"/>
        <v>#N/A</v>
      </c>
      <c r="E244" s="30" t="e">
        <f t="shared" si="29"/>
        <v>#N/A</v>
      </c>
      <c r="F244" s="29" t="e">
        <f t="shared" si="30"/>
        <v>#N/A</v>
      </c>
      <c r="G244" s="29" t="e">
        <f t="shared" si="31"/>
        <v>#N/A</v>
      </c>
      <c r="H244" s="29" t="e">
        <f t="shared" si="35"/>
        <v>#N/A</v>
      </c>
      <c r="I244" s="29" t="e">
        <f t="shared" si="32"/>
        <v>#N/A</v>
      </c>
      <c r="J244" s="29" t="e">
        <f>SUM($H$18:$H244)</f>
        <v>#N/A</v>
      </c>
    </row>
    <row r="245" spans="1:10" x14ac:dyDescent="0.2">
      <c r="A245" s="26" t="e">
        <f t="shared" si="33"/>
        <v>#N/A</v>
      </c>
      <c r="B245" s="27" t="e">
        <f t="shared" si="27"/>
        <v>#N/A</v>
      </c>
      <c r="C245" s="29" t="e">
        <f t="shared" si="34"/>
        <v>#N/A</v>
      </c>
      <c r="D245" s="29" t="e">
        <f t="shared" si="28"/>
        <v>#N/A</v>
      </c>
      <c r="E245" s="30" t="e">
        <f t="shared" si="29"/>
        <v>#N/A</v>
      </c>
      <c r="F245" s="29" t="e">
        <f t="shared" si="30"/>
        <v>#N/A</v>
      </c>
      <c r="G245" s="29" t="e">
        <f t="shared" si="31"/>
        <v>#N/A</v>
      </c>
      <c r="H245" s="29" t="e">
        <f t="shared" si="35"/>
        <v>#N/A</v>
      </c>
      <c r="I245" s="29" t="e">
        <f t="shared" si="32"/>
        <v>#N/A</v>
      </c>
      <c r="J245" s="29" t="e">
        <f>SUM($H$18:$H245)</f>
        <v>#N/A</v>
      </c>
    </row>
    <row r="246" spans="1:10" x14ac:dyDescent="0.2">
      <c r="A246" s="26" t="e">
        <f t="shared" si="33"/>
        <v>#N/A</v>
      </c>
      <c r="B246" s="27" t="e">
        <f t="shared" si="27"/>
        <v>#N/A</v>
      </c>
      <c r="C246" s="29" t="e">
        <f t="shared" si="34"/>
        <v>#N/A</v>
      </c>
      <c r="D246" s="29" t="e">
        <f t="shared" si="28"/>
        <v>#N/A</v>
      </c>
      <c r="E246" s="30" t="e">
        <f t="shared" si="29"/>
        <v>#N/A</v>
      </c>
      <c r="F246" s="29" t="e">
        <f t="shared" si="30"/>
        <v>#N/A</v>
      </c>
      <c r="G246" s="29" t="e">
        <f t="shared" si="31"/>
        <v>#N/A</v>
      </c>
      <c r="H246" s="29" t="e">
        <f t="shared" si="35"/>
        <v>#N/A</v>
      </c>
      <c r="I246" s="29" t="e">
        <f t="shared" si="32"/>
        <v>#N/A</v>
      </c>
      <c r="J246" s="29" t="e">
        <f>SUM($H$18:$H246)</f>
        <v>#N/A</v>
      </c>
    </row>
    <row r="247" spans="1:10" x14ac:dyDescent="0.2">
      <c r="A247" s="26" t="e">
        <f t="shared" si="33"/>
        <v>#N/A</v>
      </c>
      <c r="B247" s="27" t="e">
        <f t="shared" si="27"/>
        <v>#N/A</v>
      </c>
      <c r="C247" s="29" t="e">
        <f t="shared" si="34"/>
        <v>#N/A</v>
      </c>
      <c r="D247" s="29" t="e">
        <f t="shared" si="28"/>
        <v>#N/A</v>
      </c>
      <c r="E247" s="30" t="e">
        <f t="shared" si="29"/>
        <v>#N/A</v>
      </c>
      <c r="F247" s="29" t="e">
        <f t="shared" si="30"/>
        <v>#N/A</v>
      </c>
      <c r="G247" s="29" t="e">
        <f t="shared" si="31"/>
        <v>#N/A</v>
      </c>
      <c r="H247" s="29" t="e">
        <f t="shared" si="35"/>
        <v>#N/A</v>
      </c>
      <c r="I247" s="29" t="e">
        <f t="shared" si="32"/>
        <v>#N/A</v>
      </c>
      <c r="J247" s="29" t="e">
        <f>SUM($H$18:$H247)</f>
        <v>#N/A</v>
      </c>
    </row>
    <row r="248" spans="1:10" x14ac:dyDescent="0.2">
      <c r="A248" s="26" t="e">
        <f t="shared" si="33"/>
        <v>#N/A</v>
      </c>
      <c r="B248" s="27" t="e">
        <f t="shared" si="27"/>
        <v>#N/A</v>
      </c>
      <c r="C248" s="29" t="e">
        <f t="shared" si="34"/>
        <v>#N/A</v>
      </c>
      <c r="D248" s="29" t="e">
        <f t="shared" si="28"/>
        <v>#N/A</v>
      </c>
      <c r="E248" s="30" t="e">
        <f t="shared" si="29"/>
        <v>#N/A</v>
      </c>
      <c r="F248" s="29" t="e">
        <f t="shared" si="30"/>
        <v>#N/A</v>
      </c>
      <c r="G248" s="29" t="e">
        <f t="shared" si="31"/>
        <v>#N/A</v>
      </c>
      <c r="H248" s="29" t="e">
        <f t="shared" si="35"/>
        <v>#N/A</v>
      </c>
      <c r="I248" s="29" t="e">
        <f t="shared" si="32"/>
        <v>#N/A</v>
      </c>
      <c r="J248" s="29" t="e">
        <f>SUM($H$18:$H248)</f>
        <v>#N/A</v>
      </c>
    </row>
    <row r="249" spans="1:10" x14ac:dyDescent="0.2">
      <c r="A249" s="26" t="e">
        <f t="shared" si="33"/>
        <v>#N/A</v>
      </c>
      <c r="B249" s="27" t="e">
        <f t="shared" si="27"/>
        <v>#N/A</v>
      </c>
      <c r="C249" s="29" t="e">
        <f t="shared" si="34"/>
        <v>#N/A</v>
      </c>
      <c r="D249" s="29" t="e">
        <f t="shared" si="28"/>
        <v>#N/A</v>
      </c>
      <c r="E249" s="30" t="e">
        <f t="shared" si="29"/>
        <v>#N/A</v>
      </c>
      <c r="F249" s="29" t="e">
        <f t="shared" si="30"/>
        <v>#N/A</v>
      </c>
      <c r="G249" s="29" t="e">
        <f t="shared" si="31"/>
        <v>#N/A</v>
      </c>
      <c r="H249" s="29" t="e">
        <f t="shared" si="35"/>
        <v>#N/A</v>
      </c>
      <c r="I249" s="29" t="e">
        <f t="shared" si="32"/>
        <v>#N/A</v>
      </c>
      <c r="J249" s="29" t="e">
        <f>SUM($H$18:$H249)</f>
        <v>#N/A</v>
      </c>
    </row>
    <row r="250" spans="1:10" x14ac:dyDescent="0.2">
      <c r="A250" s="26" t="e">
        <f t="shared" si="33"/>
        <v>#N/A</v>
      </c>
      <c r="B250" s="27" t="e">
        <f t="shared" si="27"/>
        <v>#N/A</v>
      </c>
      <c r="C250" s="29" t="e">
        <f t="shared" si="34"/>
        <v>#N/A</v>
      </c>
      <c r="D250" s="29" t="e">
        <f t="shared" si="28"/>
        <v>#N/A</v>
      </c>
      <c r="E250" s="30" t="e">
        <f t="shared" si="29"/>
        <v>#N/A</v>
      </c>
      <c r="F250" s="29" t="e">
        <f t="shared" si="30"/>
        <v>#N/A</v>
      </c>
      <c r="G250" s="29" t="e">
        <f t="shared" si="31"/>
        <v>#N/A</v>
      </c>
      <c r="H250" s="29" t="e">
        <f t="shared" si="35"/>
        <v>#N/A</v>
      </c>
      <c r="I250" s="29" t="e">
        <f t="shared" si="32"/>
        <v>#N/A</v>
      </c>
      <c r="J250" s="29" t="e">
        <f>SUM($H$18:$H250)</f>
        <v>#N/A</v>
      </c>
    </row>
    <row r="251" spans="1:10" x14ac:dyDescent="0.2">
      <c r="A251" s="26" t="e">
        <f t="shared" si="33"/>
        <v>#N/A</v>
      </c>
      <c r="B251" s="27" t="e">
        <f t="shared" si="27"/>
        <v>#N/A</v>
      </c>
      <c r="C251" s="29" t="e">
        <f t="shared" si="34"/>
        <v>#N/A</v>
      </c>
      <c r="D251" s="29" t="e">
        <f t="shared" si="28"/>
        <v>#N/A</v>
      </c>
      <c r="E251" s="30" t="e">
        <f t="shared" si="29"/>
        <v>#N/A</v>
      </c>
      <c r="F251" s="29" t="e">
        <f t="shared" si="30"/>
        <v>#N/A</v>
      </c>
      <c r="G251" s="29" t="e">
        <f t="shared" si="31"/>
        <v>#N/A</v>
      </c>
      <c r="H251" s="29" t="e">
        <f t="shared" si="35"/>
        <v>#N/A</v>
      </c>
      <c r="I251" s="29" t="e">
        <f t="shared" si="32"/>
        <v>#N/A</v>
      </c>
      <c r="J251" s="29" t="e">
        <f>SUM($H$18:$H251)</f>
        <v>#N/A</v>
      </c>
    </row>
    <row r="252" spans="1:10" x14ac:dyDescent="0.2">
      <c r="A252" s="26" t="e">
        <f t="shared" si="33"/>
        <v>#N/A</v>
      </c>
      <c r="B252" s="27" t="e">
        <f t="shared" si="27"/>
        <v>#N/A</v>
      </c>
      <c r="C252" s="29" t="e">
        <f t="shared" si="34"/>
        <v>#N/A</v>
      </c>
      <c r="D252" s="29" t="e">
        <f t="shared" si="28"/>
        <v>#N/A</v>
      </c>
      <c r="E252" s="30" t="e">
        <f t="shared" si="29"/>
        <v>#N/A</v>
      </c>
      <c r="F252" s="29" t="e">
        <f t="shared" si="30"/>
        <v>#N/A</v>
      </c>
      <c r="G252" s="29" t="e">
        <f t="shared" si="31"/>
        <v>#N/A</v>
      </c>
      <c r="H252" s="29" t="e">
        <f t="shared" si="35"/>
        <v>#N/A</v>
      </c>
      <c r="I252" s="29" t="e">
        <f t="shared" si="32"/>
        <v>#N/A</v>
      </c>
      <c r="J252" s="29" t="e">
        <f>SUM($H$18:$H252)</f>
        <v>#N/A</v>
      </c>
    </row>
    <row r="253" spans="1:10" x14ac:dyDescent="0.2">
      <c r="A253" s="26" t="e">
        <f t="shared" si="33"/>
        <v>#N/A</v>
      </c>
      <c r="B253" s="27" t="e">
        <f t="shared" si="27"/>
        <v>#N/A</v>
      </c>
      <c r="C253" s="29" t="e">
        <f t="shared" si="34"/>
        <v>#N/A</v>
      </c>
      <c r="D253" s="29" t="e">
        <f t="shared" si="28"/>
        <v>#N/A</v>
      </c>
      <c r="E253" s="30" t="e">
        <f t="shared" si="29"/>
        <v>#N/A</v>
      </c>
      <c r="F253" s="29" t="e">
        <f t="shared" si="30"/>
        <v>#N/A</v>
      </c>
      <c r="G253" s="29" t="e">
        <f t="shared" si="31"/>
        <v>#N/A</v>
      </c>
      <c r="H253" s="29" t="e">
        <f t="shared" si="35"/>
        <v>#N/A</v>
      </c>
      <c r="I253" s="29" t="e">
        <f t="shared" si="32"/>
        <v>#N/A</v>
      </c>
      <c r="J253" s="29" t="e">
        <f>SUM($H$18:$H253)</f>
        <v>#N/A</v>
      </c>
    </row>
    <row r="254" spans="1:10" x14ac:dyDescent="0.2">
      <c r="A254" s="26" t="e">
        <f t="shared" si="33"/>
        <v>#N/A</v>
      </c>
      <c r="B254" s="27" t="e">
        <f t="shared" si="27"/>
        <v>#N/A</v>
      </c>
      <c r="C254" s="29" t="e">
        <f t="shared" si="34"/>
        <v>#N/A</v>
      </c>
      <c r="D254" s="29" t="e">
        <f t="shared" si="28"/>
        <v>#N/A</v>
      </c>
      <c r="E254" s="30" t="e">
        <f t="shared" si="29"/>
        <v>#N/A</v>
      </c>
      <c r="F254" s="29" t="e">
        <f t="shared" si="30"/>
        <v>#N/A</v>
      </c>
      <c r="G254" s="29" t="e">
        <f t="shared" si="31"/>
        <v>#N/A</v>
      </c>
      <c r="H254" s="29" t="e">
        <f t="shared" si="35"/>
        <v>#N/A</v>
      </c>
      <c r="I254" s="29" t="e">
        <f t="shared" si="32"/>
        <v>#N/A</v>
      </c>
      <c r="J254" s="29" t="e">
        <f>SUM($H$18:$H254)</f>
        <v>#N/A</v>
      </c>
    </row>
    <row r="255" spans="1:10" x14ac:dyDescent="0.2">
      <c r="A255" s="26" t="e">
        <f t="shared" si="33"/>
        <v>#N/A</v>
      </c>
      <c r="B255" s="27" t="e">
        <f t="shared" si="27"/>
        <v>#N/A</v>
      </c>
      <c r="C255" s="29" t="e">
        <f t="shared" si="34"/>
        <v>#N/A</v>
      </c>
      <c r="D255" s="29" t="e">
        <f t="shared" si="28"/>
        <v>#N/A</v>
      </c>
      <c r="E255" s="30" t="e">
        <f t="shared" si="29"/>
        <v>#N/A</v>
      </c>
      <c r="F255" s="29" t="e">
        <f t="shared" si="30"/>
        <v>#N/A</v>
      </c>
      <c r="G255" s="29" t="e">
        <f t="shared" si="31"/>
        <v>#N/A</v>
      </c>
      <c r="H255" s="29" t="e">
        <f t="shared" si="35"/>
        <v>#N/A</v>
      </c>
      <c r="I255" s="29" t="e">
        <f t="shared" si="32"/>
        <v>#N/A</v>
      </c>
      <c r="J255" s="29" t="e">
        <f>SUM($H$18:$H255)</f>
        <v>#N/A</v>
      </c>
    </row>
    <row r="256" spans="1:10" x14ac:dyDescent="0.2">
      <c r="A256" s="26" t="e">
        <f t="shared" si="33"/>
        <v>#N/A</v>
      </c>
      <c r="B256" s="27" t="e">
        <f t="shared" si="27"/>
        <v>#N/A</v>
      </c>
      <c r="C256" s="29" t="e">
        <f t="shared" si="34"/>
        <v>#N/A</v>
      </c>
      <c r="D256" s="29" t="e">
        <f t="shared" si="28"/>
        <v>#N/A</v>
      </c>
      <c r="E256" s="30" t="e">
        <f t="shared" si="29"/>
        <v>#N/A</v>
      </c>
      <c r="F256" s="29" t="e">
        <f t="shared" si="30"/>
        <v>#N/A</v>
      </c>
      <c r="G256" s="29" t="e">
        <f t="shared" si="31"/>
        <v>#N/A</v>
      </c>
      <c r="H256" s="29" t="e">
        <f t="shared" si="35"/>
        <v>#N/A</v>
      </c>
      <c r="I256" s="29" t="e">
        <f t="shared" si="32"/>
        <v>#N/A</v>
      </c>
      <c r="J256" s="29" t="e">
        <f>SUM($H$18:$H256)</f>
        <v>#N/A</v>
      </c>
    </row>
    <row r="257" spans="1:10" x14ac:dyDescent="0.2">
      <c r="A257" s="26" t="e">
        <f t="shared" si="33"/>
        <v>#N/A</v>
      </c>
      <c r="B257" s="27" t="e">
        <f t="shared" si="27"/>
        <v>#N/A</v>
      </c>
      <c r="C257" s="29" t="e">
        <f t="shared" si="34"/>
        <v>#N/A</v>
      </c>
      <c r="D257" s="29" t="e">
        <f t="shared" si="28"/>
        <v>#N/A</v>
      </c>
      <c r="E257" s="30" t="e">
        <f t="shared" si="29"/>
        <v>#N/A</v>
      </c>
      <c r="F257" s="29" t="e">
        <f t="shared" si="30"/>
        <v>#N/A</v>
      </c>
      <c r="G257" s="29" t="e">
        <f t="shared" si="31"/>
        <v>#N/A</v>
      </c>
      <c r="H257" s="29" t="e">
        <f t="shared" si="35"/>
        <v>#N/A</v>
      </c>
      <c r="I257" s="29" t="e">
        <f t="shared" si="32"/>
        <v>#N/A</v>
      </c>
      <c r="J257" s="29" t="e">
        <f>SUM($H$18:$H257)</f>
        <v>#N/A</v>
      </c>
    </row>
    <row r="258" spans="1:10" x14ac:dyDescent="0.2">
      <c r="A258" s="26" t="e">
        <f t="shared" si="33"/>
        <v>#N/A</v>
      </c>
      <c r="B258" s="27" t="e">
        <f t="shared" si="27"/>
        <v>#N/A</v>
      </c>
      <c r="C258" s="29" t="e">
        <f t="shared" si="34"/>
        <v>#N/A</v>
      </c>
      <c r="D258" s="29" t="e">
        <f t="shared" si="28"/>
        <v>#N/A</v>
      </c>
      <c r="E258" s="30" t="e">
        <f t="shared" si="29"/>
        <v>#N/A</v>
      </c>
      <c r="F258" s="29" t="e">
        <f t="shared" si="30"/>
        <v>#N/A</v>
      </c>
      <c r="G258" s="29" t="e">
        <f t="shared" si="31"/>
        <v>#N/A</v>
      </c>
      <c r="H258" s="29" t="e">
        <f t="shared" si="35"/>
        <v>#N/A</v>
      </c>
      <c r="I258" s="29" t="e">
        <f t="shared" si="32"/>
        <v>#N/A</v>
      </c>
      <c r="J258" s="29" t="e">
        <f>SUM($H$18:$H258)</f>
        <v>#N/A</v>
      </c>
    </row>
    <row r="259" spans="1:10" x14ac:dyDescent="0.2">
      <c r="A259" s="26" t="e">
        <f t="shared" si="33"/>
        <v>#N/A</v>
      </c>
      <c r="B259" s="27" t="e">
        <f t="shared" si="27"/>
        <v>#N/A</v>
      </c>
      <c r="C259" s="29" t="e">
        <f t="shared" si="34"/>
        <v>#N/A</v>
      </c>
      <c r="D259" s="29" t="e">
        <f t="shared" si="28"/>
        <v>#N/A</v>
      </c>
      <c r="E259" s="30" t="e">
        <f t="shared" si="29"/>
        <v>#N/A</v>
      </c>
      <c r="F259" s="29" t="e">
        <f t="shared" si="30"/>
        <v>#N/A</v>
      </c>
      <c r="G259" s="29" t="e">
        <f t="shared" si="31"/>
        <v>#N/A</v>
      </c>
      <c r="H259" s="29" t="e">
        <f t="shared" si="35"/>
        <v>#N/A</v>
      </c>
      <c r="I259" s="29" t="e">
        <f t="shared" si="32"/>
        <v>#N/A</v>
      </c>
      <c r="J259" s="29" t="e">
        <f>SUM($H$18:$H259)</f>
        <v>#N/A</v>
      </c>
    </row>
    <row r="260" spans="1:10" x14ac:dyDescent="0.2">
      <c r="A260" s="26" t="e">
        <f t="shared" si="33"/>
        <v>#N/A</v>
      </c>
      <c r="B260" s="27" t="e">
        <f t="shared" si="27"/>
        <v>#N/A</v>
      </c>
      <c r="C260" s="29" t="e">
        <f t="shared" si="34"/>
        <v>#N/A</v>
      </c>
      <c r="D260" s="29" t="e">
        <f t="shared" si="28"/>
        <v>#N/A</v>
      </c>
      <c r="E260" s="30" t="e">
        <f t="shared" si="29"/>
        <v>#N/A</v>
      </c>
      <c r="F260" s="29" t="e">
        <f t="shared" si="30"/>
        <v>#N/A</v>
      </c>
      <c r="G260" s="29" t="e">
        <f t="shared" si="31"/>
        <v>#N/A</v>
      </c>
      <c r="H260" s="29" t="e">
        <f t="shared" si="35"/>
        <v>#N/A</v>
      </c>
      <c r="I260" s="29" t="e">
        <f t="shared" si="32"/>
        <v>#N/A</v>
      </c>
      <c r="J260" s="29" t="e">
        <f>SUM($H$18:$H260)</f>
        <v>#N/A</v>
      </c>
    </row>
    <row r="261" spans="1:10" x14ac:dyDescent="0.2">
      <c r="A261" s="26" t="e">
        <f t="shared" si="33"/>
        <v>#N/A</v>
      </c>
      <c r="B261" s="27" t="e">
        <f t="shared" si="27"/>
        <v>#N/A</v>
      </c>
      <c r="C261" s="29" t="e">
        <f t="shared" si="34"/>
        <v>#N/A</v>
      </c>
      <c r="D261" s="29" t="e">
        <f t="shared" si="28"/>
        <v>#N/A</v>
      </c>
      <c r="E261" s="30" t="e">
        <f t="shared" si="29"/>
        <v>#N/A</v>
      </c>
      <c r="F261" s="29" t="e">
        <f t="shared" si="30"/>
        <v>#N/A</v>
      </c>
      <c r="G261" s="29" t="e">
        <f t="shared" si="31"/>
        <v>#N/A</v>
      </c>
      <c r="H261" s="29" t="e">
        <f t="shared" si="35"/>
        <v>#N/A</v>
      </c>
      <c r="I261" s="29" t="e">
        <f t="shared" si="32"/>
        <v>#N/A</v>
      </c>
      <c r="J261" s="29" t="e">
        <f>SUM($H$18:$H261)</f>
        <v>#N/A</v>
      </c>
    </row>
    <row r="262" spans="1:10" x14ac:dyDescent="0.2">
      <c r="A262" s="26" t="e">
        <f t="shared" si="33"/>
        <v>#N/A</v>
      </c>
      <c r="B262" s="27" t="e">
        <f t="shared" si="27"/>
        <v>#N/A</v>
      </c>
      <c r="C262" s="29" t="e">
        <f t="shared" si="34"/>
        <v>#N/A</v>
      </c>
      <c r="D262" s="29" t="e">
        <f t="shared" si="28"/>
        <v>#N/A</v>
      </c>
      <c r="E262" s="30" t="e">
        <f t="shared" si="29"/>
        <v>#N/A</v>
      </c>
      <c r="F262" s="29" t="e">
        <f t="shared" si="30"/>
        <v>#N/A</v>
      </c>
      <c r="G262" s="29" t="e">
        <f t="shared" si="31"/>
        <v>#N/A</v>
      </c>
      <c r="H262" s="29" t="e">
        <f t="shared" si="35"/>
        <v>#N/A</v>
      </c>
      <c r="I262" s="29" t="e">
        <f t="shared" si="32"/>
        <v>#N/A</v>
      </c>
      <c r="J262" s="29" t="e">
        <f>SUM($H$18:$H262)</f>
        <v>#N/A</v>
      </c>
    </row>
    <row r="263" spans="1:10" x14ac:dyDescent="0.2">
      <c r="A263" s="26" t="e">
        <f t="shared" si="33"/>
        <v>#N/A</v>
      </c>
      <c r="B263" s="27" t="e">
        <f t="shared" si="27"/>
        <v>#N/A</v>
      </c>
      <c r="C263" s="29" t="e">
        <f t="shared" si="34"/>
        <v>#N/A</v>
      </c>
      <c r="D263" s="29" t="e">
        <f t="shared" si="28"/>
        <v>#N/A</v>
      </c>
      <c r="E263" s="30" t="e">
        <f t="shared" si="29"/>
        <v>#N/A</v>
      </c>
      <c r="F263" s="29" t="e">
        <f t="shared" si="30"/>
        <v>#N/A</v>
      </c>
      <c r="G263" s="29" t="e">
        <f t="shared" si="31"/>
        <v>#N/A</v>
      </c>
      <c r="H263" s="29" t="e">
        <f t="shared" si="35"/>
        <v>#N/A</v>
      </c>
      <c r="I263" s="29" t="e">
        <f t="shared" si="32"/>
        <v>#N/A</v>
      </c>
      <c r="J263" s="29" t="e">
        <f>SUM($H$18:$H263)</f>
        <v>#N/A</v>
      </c>
    </row>
    <row r="264" spans="1:10" x14ac:dyDescent="0.2">
      <c r="A264" s="26" t="e">
        <f t="shared" si="33"/>
        <v>#N/A</v>
      </c>
      <c r="B264" s="27" t="e">
        <f t="shared" si="27"/>
        <v>#N/A</v>
      </c>
      <c r="C264" s="29" t="e">
        <f t="shared" si="34"/>
        <v>#N/A</v>
      </c>
      <c r="D264" s="29" t="e">
        <f t="shared" si="28"/>
        <v>#N/A</v>
      </c>
      <c r="E264" s="30" t="e">
        <f t="shared" si="29"/>
        <v>#N/A</v>
      </c>
      <c r="F264" s="29" t="e">
        <f t="shared" si="30"/>
        <v>#N/A</v>
      </c>
      <c r="G264" s="29" t="e">
        <f t="shared" si="31"/>
        <v>#N/A</v>
      </c>
      <c r="H264" s="29" t="e">
        <f t="shared" si="35"/>
        <v>#N/A</v>
      </c>
      <c r="I264" s="29" t="e">
        <f t="shared" si="32"/>
        <v>#N/A</v>
      </c>
      <c r="J264" s="29" t="e">
        <f>SUM($H$18:$H264)</f>
        <v>#N/A</v>
      </c>
    </row>
    <row r="265" spans="1:10" x14ac:dyDescent="0.2">
      <c r="A265" s="26" t="e">
        <f t="shared" si="33"/>
        <v>#N/A</v>
      </c>
      <c r="B265" s="27" t="e">
        <f t="shared" si="27"/>
        <v>#N/A</v>
      </c>
      <c r="C265" s="29" t="e">
        <f t="shared" si="34"/>
        <v>#N/A</v>
      </c>
      <c r="D265" s="29" t="e">
        <f t="shared" si="28"/>
        <v>#N/A</v>
      </c>
      <c r="E265" s="30" t="e">
        <f t="shared" si="29"/>
        <v>#N/A</v>
      </c>
      <c r="F265" s="29" t="e">
        <f t="shared" si="30"/>
        <v>#N/A</v>
      </c>
      <c r="G265" s="29" t="e">
        <f t="shared" si="31"/>
        <v>#N/A</v>
      </c>
      <c r="H265" s="29" t="e">
        <f t="shared" si="35"/>
        <v>#N/A</v>
      </c>
      <c r="I265" s="29" t="e">
        <f t="shared" si="32"/>
        <v>#N/A</v>
      </c>
      <c r="J265" s="29" t="e">
        <f>SUM($H$18:$H265)</f>
        <v>#N/A</v>
      </c>
    </row>
    <row r="266" spans="1:10" x14ac:dyDescent="0.2">
      <c r="A266" s="26" t="e">
        <f t="shared" si="33"/>
        <v>#N/A</v>
      </c>
      <c r="B266" s="27" t="e">
        <f t="shared" si="27"/>
        <v>#N/A</v>
      </c>
      <c r="C266" s="29" t="e">
        <f t="shared" si="34"/>
        <v>#N/A</v>
      </c>
      <c r="D266" s="29" t="e">
        <f t="shared" si="28"/>
        <v>#N/A</v>
      </c>
      <c r="E266" s="30" t="e">
        <f t="shared" si="29"/>
        <v>#N/A</v>
      </c>
      <c r="F266" s="29" t="e">
        <f t="shared" si="30"/>
        <v>#N/A</v>
      </c>
      <c r="G266" s="29" t="e">
        <f t="shared" si="31"/>
        <v>#N/A</v>
      </c>
      <c r="H266" s="29" t="e">
        <f t="shared" si="35"/>
        <v>#N/A</v>
      </c>
      <c r="I266" s="29" t="e">
        <f t="shared" si="32"/>
        <v>#N/A</v>
      </c>
      <c r="J266" s="29" t="e">
        <f>SUM($H$18:$H266)</f>
        <v>#N/A</v>
      </c>
    </row>
    <row r="267" spans="1:10" x14ac:dyDescent="0.2">
      <c r="A267" s="26" t="e">
        <f t="shared" si="33"/>
        <v>#N/A</v>
      </c>
      <c r="B267" s="27" t="e">
        <f t="shared" si="27"/>
        <v>#N/A</v>
      </c>
      <c r="C267" s="29" t="e">
        <f t="shared" si="34"/>
        <v>#N/A</v>
      </c>
      <c r="D267" s="29" t="e">
        <f t="shared" si="28"/>
        <v>#N/A</v>
      </c>
      <c r="E267" s="30" t="e">
        <f t="shared" si="29"/>
        <v>#N/A</v>
      </c>
      <c r="F267" s="29" t="e">
        <f t="shared" si="30"/>
        <v>#N/A</v>
      </c>
      <c r="G267" s="29" t="e">
        <f t="shared" si="31"/>
        <v>#N/A</v>
      </c>
      <c r="H267" s="29" t="e">
        <f t="shared" si="35"/>
        <v>#N/A</v>
      </c>
      <c r="I267" s="29" t="e">
        <f t="shared" si="32"/>
        <v>#N/A</v>
      </c>
      <c r="J267" s="29" t="e">
        <f>SUM($H$18:$H267)</f>
        <v>#N/A</v>
      </c>
    </row>
    <row r="268" spans="1:10" x14ac:dyDescent="0.2">
      <c r="A268" s="26" t="e">
        <f t="shared" si="33"/>
        <v>#N/A</v>
      </c>
      <c r="B268" s="27" t="e">
        <f t="shared" si="27"/>
        <v>#N/A</v>
      </c>
      <c r="C268" s="29" t="e">
        <f t="shared" si="34"/>
        <v>#N/A</v>
      </c>
      <c r="D268" s="29" t="e">
        <f t="shared" si="28"/>
        <v>#N/A</v>
      </c>
      <c r="E268" s="30" t="e">
        <f t="shared" si="29"/>
        <v>#N/A</v>
      </c>
      <c r="F268" s="29" t="e">
        <f t="shared" si="30"/>
        <v>#N/A</v>
      </c>
      <c r="G268" s="29" t="e">
        <f t="shared" si="31"/>
        <v>#N/A</v>
      </c>
      <c r="H268" s="29" t="e">
        <f t="shared" si="35"/>
        <v>#N/A</v>
      </c>
      <c r="I268" s="29" t="e">
        <f t="shared" si="32"/>
        <v>#N/A</v>
      </c>
      <c r="J268" s="29" t="e">
        <f>SUM($H$18:$H268)</f>
        <v>#N/A</v>
      </c>
    </row>
    <row r="269" spans="1:10" x14ac:dyDescent="0.2">
      <c r="A269" s="26" t="e">
        <f t="shared" si="33"/>
        <v>#N/A</v>
      </c>
      <c r="B269" s="27" t="e">
        <f t="shared" si="27"/>
        <v>#N/A</v>
      </c>
      <c r="C269" s="29" t="e">
        <f t="shared" si="34"/>
        <v>#N/A</v>
      </c>
      <c r="D269" s="29" t="e">
        <f t="shared" si="28"/>
        <v>#N/A</v>
      </c>
      <c r="E269" s="30" t="e">
        <f t="shared" si="29"/>
        <v>#N/A</v>
      </c>
      <c r="F269" s="29" t="e">
        <f t="shared" si="30"/>
        <v>#N/A</v>
      </c>
      <c r="G269" s="29" t="e">
        <f t="shared" si="31"/>
        <v>#N/A</v>
      </c>
      <c r="H269" s="29" t="e">
        <f t="shared" si="35"/>
        <v>#N/A</v>
      </c>
      <c r="I269" s="29" t="e">
        <f t="shared" si="32"/>
        <v>#N/A</v>
      </c>
      <c r="J269" s="29" t="e">
        <f>SUM($H$18:$H269)</f>
        <v>#N/A</v>
      </c>
    </row>
    <row r="270" spans="1:10" x14ac:dyDescent="0.2">
      <c r="A270" s="26" t="e">
        <f t="shared" si="33"/>
        <v>#N/A</v>
      </c>
      <c r="B270" s="27" t="e">
        <f t="shared" si="27"/>
        <v>#N/A</v>
      </c>
      <c r="C270" s="29" t="e">
        <f t="shared" si="34"/>
        <v>#N/A</v>
      </c>
      <c r="D270" s="29" t="e">
        <f t="shared" si="28"/>
        <v>#N/A</v>
      </c>
      <c r="E270" s="30" t="e">
        <f t="shared" si="29"/>
        <v>#N/A</v>
      </c>
      <c r="F270" s="29" t="e">
        <f t="shared" si="30"/>
        <v>#N/A</v>
      </c>
      <c r="G270" s="29" t="e">
        <f t="shared" si="31"/>
        <v>#N/A</v>
      </c>
      <c r="H270" s="29" t="e">
        <f t="shared" si="35"/>
        <v>#N/A</v>
      </c>
      <c r="I270" s="29" t="e">
        <f t="shared" si="32"/>
        <v>#N/A</v>
      </c>
      <c r="J270" s="29" t="e">
        <f>SUM($H$18:$H270)</f>
        <v>#N/A</v>
      </c>
    </row>
    <row r="271" spans="1:10" x14ac:dyDescent="0.2">
      <c r="A271" s="26" t="e">
        <f t="shared" si="33"/>
        <v>#N/A</v>
      </c>
      <c r="B271" s="27" t="e">
        <f t="shared" si="27"/>
        <v>#N/A</v>
      </c>
      <c r="C271" s="29" t="e">
        <f t="shared" si="34"/>
        <v>#N/A</v>
      </c>
      <c r="D271" s="29" t="e">
        <f t="shared" si="28"/>
        <v>#N/A</v>
      </c>
      <c r="E271" s="30" t="e">
        <f t="shared" si="29"/>
        <v>#N/A</v>
      </c>
      <c r="F271" s="29" t="e">
        <f t="shared" si="30"/>
        <v>#N/A</v>
      </c>
      <c r="G271" s="29" t="e">
        <f t="shared" si="31"/>
        <v>#N/A</v>
      </c>
      <c r="H271" s="29" t="e">
        <f t="shared" si="35"/>
        <v>#N/A</v>
      </c>
      <c r="I271" s="29" t="e">
        <f t="shared" si="32"/>
        <v>#N/A</v>
      </c>
      <c r="J271" s="29" t="e">
        <f>SUM($H$18:$H271)</f>
        <v>#N/A</v>
      </c>
    </row>
    <row r="272" spans="1:10" x14ac:dyDescent="0.2">
      <c r="A272" s="26" t="e">
        <f t="shared" si="33"/>
        <v>#N/A</v>
      </c>
      <c r="B272" s="27" t="e">
        <f t="shared" si="27"/>
        <v>#N/A</v>
      </c>
      <c r="C272" s="29" t="e">
        <f t="shared" si="34"/>
        <v>#N/A</v>
      </c>
      <c r="D272" s="29" t="e">
        <f t="shared" si="28"/>
        <v>#N/A</v>
      </c>
      <c r="E272" s="30" t="e">
        <f t="shared" si="29"/>
        <v>#N/A</v>
      </c>
      <c r="F272" s="29" t="e">
        <f t="shared" si="30"/>
        <v>#N/A</v>
      </c>
      <c r="G272" s="29" t="e">
        <f t="shared" si="31"/>
        <v>#N/A</v>
      </c>
      <c r="H272" s="29" t="e">
        <f t="shared" si="35"/>
        <v>#N/A</v>
      </c>
      <c r="I272" s="29" t="e">
        <f t="shared" si="32"/>
        <v>#N/A</v>
      </c>
      <c r="J272" s="29" t="e">
        <f>SUM($H$18:$H272)</f>
        <v>#N/A</v>
      </c>
    </row>
    <row r="273" spans="1:10" x14ac:dyDescent="0.2">
      <c r="A273" s="26" t="e">
        <f t="shared" si="33"/>
        <v>#N/A</v>
      </c>
      <c r="B273" s="27" t="e">
        <f t="shared" si="27"/>
        <v>#N/A</v>
      </c>
      <c r="C273" s="29" t="e">
        <f t="shared" si="34"/>
        <v>#N/A</v>
      </c>
      <c r="D273" s="29" t="e">
        <f t="shared" si="28"/>
        <v>#N/A</v>
      </c>
      <c r="E273" s="30" t="e">
        <f t="shared" si="29"/>
        <v>#N/A</v>
      </c>
      <c r="F273" s="29" t="e">
        <f t="shared" si="30"/>
        <v>#N/A</v>
      </c>
      <c r="G273" s="29" t="e">
        <f t="shared" si="31"/>
        <v>#N/A</v>
      </c>
      <c r="H273" s="29" t="e">
        <f t="shared" si="35"/>
        <v>#N/A</v>
      </c>
      <c r="I273" s="29" t="e">
        <f t="shared" si="32"/>
        <v>#N/A</v>
      </c>
      <c r="J273" s="29" t="e">
        <f>SUM($H$18:$H273)</f>
        <v>#N/A</v>
      </c>
    </row>
    <row r="274" spans="1:10" x14ac:dyDescent="0.2">
      <c r="A274" s="26" t="e">
        <f t="shared" si="33"/>
        <v>#N/A</v>
      </c>
      <c r="B274" s="27" t="e">
        <f t="shared" ref="B274:B337" si="36">IF(Pay_Num_3&lt;&gt;"",DATE(YEAR(Loan_Start_3),MONTH(Loan_Start_3)+(Pay_Num_3)*12/Num_Pmt_Per_Year_3,DAY(Loan_Start_3)),"")</f>
        <v>#N/A</v>
      </c>
      <c r="C274" s="29" t="e">
        <f t="shared" si="34"/>
        <v>#N/A</v>
      </c>
      <c r="D274" s="29" t="e">
        <f t="shared" ref="D274:D337" si="37">IF(Pay_Num_3&lt;&gt;"",Scheduled_Monthly_Payment_3,"")</f>
        <v>#N/A</v>
      </c>
      <c r="E274" s="30" t="e">
        <f t="shared" ref="E274:E337" si="38">IF(AND(Pay_Num_3&lt;&gt;"",Sched_Pay_3+Scheduled_Extra_Payments_3&lt;Beg_Bal_3),Scheduled_Extra_Payments_3,IF(AND(Pay_Num_3&lt;&gt;"",Beg_Bal_3-Sched_Pay_3&gt;0),Beg_Bal_3-Sched_Pay_3,IF(Pay_Num_3&lt;&gt;"",0,"")))</f>
        <v>#N/A</v>
      </c>
      <c r="F274" s="29" t="e">
        <f t="shared" ref="F274:F337" si="39">IF(AND(Pay_Num_3&lt;&gt;"",Sched_Pay_3+Extra_Pay_3&lt;Beg_Bal_3),Sched_Pay_3+Extra_Pay_3,IF(Pay_Num_3&lt;&gt;"",Beg_Bal_3,""))</f>
        <v>#N/A</v>
      </c>
      <c r="G274" s="29" t="e">
        <f t="shared" ref="G274:G337" si="40">IF(Pay_Num_3&lt;&gt;"",Total_Pay_3-Int_3,"")</f>
        <v>#N/A</v>
      </c>
      <c r="H274" s="29" t="e">
        <f t="shared" si="35"/>
        <v>#N/A</v>
      </c>
      <c r="I274" s="29" t="e">
        <f t="shared" ref="I274:I337" si="41">IF(AND(Pay_Num_3&lt;&gt;"",Sched_Pay_3+Extra_Pay_3&lt;Beg_Bal_3),Beg_Bal_3-Princ_3,IF(Pay_Num_3&lt;&gt;"",0,""))</f>
        <v>#N/A</v>
      </c>
      <c r="J274" s="29" t="e">
        <f>SUM($H$18:$H274)</f>
        <v>#N/A</v>
      </c>
    </row>
    <row r="275" spans="1:10" x14ac:dyDescent="0.2">
      <c r="A275" s="26" t="e">
        <f t="shared" ref="A275:A338" si="42">IF(Values_Entered_3,A274+1,"")</f>
        <v>#N/A</v>
      </c>
      <c r="B275" s="27" t="e">
        <f t="shared" si="36"/>
        <v>#N/A</v>
      </c>
      <c r="C275" s="29" t="e">
        <f t="shared" ref="C275:C338" si="43">IF(Pay_Num_3&lt;&gt;"",I274,"")</f>
        <v>#N/A</v>
      </c>
      <c r="D275" s="29" t="e">
        <f t="shared" si="37"/>
        <v>#N/A</v>
      </c>
      <c r="E275" s="30" t="e">
        <f t="shared" si="38"/>
        <v>#N/A</v>
      </c>
      <c r="F275" s="29" t="e">
        <f t="shared" si="39"/>
        <v>#N/A</v>
      </c>
      <c r="G275" s="29" t="e">
        <f t="shared" si="40"/>
        <v>#N/A</v>
      </c>
      <c r="H275" s="29" t="e">
        <f t="shared" ref="H275:H338" si="44">IF(Pay_Num_3&lt;&gt;"",Beg_Bal_3*Interest_Rate_3/Num_Pmt_Per_Year_3,"")</f>
        <v>#N/A</v>
      </c>
      <c r="I275" s="29" t="e">
        <f t="shared" si="41"/>
        <v>#N/A</v>
      </c>
      <c r="J275" s="29" t="e">
        <f>SUM($H$18:$H275)</f>
        <v>#N/A</v>
      </c>
    </row>
    <row r="276" spans="1:10" x14ac:dyDescent="0.2">
      <c r="A276" s="26" t="e">
        <f t="shared" si="42"/>
        <v>#N/A</v>
      </c>
      <c r="B276" s="27" t="e">
        <f t="shared" si="36"/>
        <v>#N/A</v>
      </c>
      <c r="C276" s="29" t="e">
        <f t="shared" si="43"/>
        <v>#N/A</v>
      </c>
      <c r="D276" s="29" t="e">
        <f t="shared" si="37"/>
        <v>#N/A</v>
      </c>
      <c r="E276" s="30" t="e">
        <f t="shared" si="38"/>
        <v>#N/A</v>
      </c>
      <c r="F276" s="29" t="e">
        <f t="shared" si="39"/>
        <v>#N/A</v>
      </c>
      <c r="G276" s="29" t="e">
        <f t="shared" si="40"/>
        <v>#N/A</v>
      </c>
      <c r="H276" s="29" t="e">
        <f t="shared" si="44"/>
        <v>#N/A</v>
      </c>
      <c r="I276" s="29" t="e">
        <f t="shared" si="41"/>
        <v>#N/A</v>
      </c>
      <c r="J276" s="29" t="e">
        <f>SUM($H$18:$H276)</f>
        <v>#N/A</v>
      </c>
    </row>
    <row r="277" spans="1:10" x14ac:dyDescent="0.2">
      <c r="A277" s="26" t="e">
        <f t="shared" si="42"/>
        <v>#N/A</v>
      </c>
      <c r="B277" s="27" t="e">
        <f t="shared" si="36"/>
        <v>#N/A</v>
      </c>
      <c r="C277" s="29" t="e">
        <f t="shared" si="43"/>
        <v>#N/A</v>
      </c>
      <c r="D277" s="29" t="e">
        <f t="shared" si="37"/>
        <v>#N/A</v>
      </c>
      <c r="E277" s="30" t="e">
        <f t="shared" si="38"/>
        <v>#N/A</v>
      </c>
      <c r="F277" s="29" t="e">
        <f t="shared" si="39"/>
        <v>#N/A</v>
      </c>
      <c r="G277" s="29" t="e">
        <f t="shared" si="40"/>
        <v>#N/A</v>
      </c>
      <c r="H277" s="29" t="e">
        <f t="shared" si="44"/>
        <v>#N/A</v>
      </c>
      <c r="I277" s="29" t="e">
        <f t="shared" si="41"/>
        <v>#N/A</v>
      </c>
      <c r="J277" s="29" t="e">
        <f>SUM($H$18:$H277)</f>
        <v>#N/A</v>
      </c>
    </row>
    <row r="278" spans="1:10" x14ac:dyDescent="0.2">
      <c r="A278" s="26" t="e">
        <f t="shared" si="42"/>
        <v>#N/A</v>
      </c>
      <c r="B278" s="27" t="e">
        <f t="shared" si="36"/>
        <v>#N/A</v>
      </c>
      <c r="C278" s="29" t="e">
        <f t="shared" si="43"/>
        <v>#N/A</v>
      </c>
      <c r="D278" s="29" t="e">
        <f t="shared" si="37"/>
        <v>#N/A</v>
      </c>
      <c r="E278" s="30" t="e">
        <f t="shared" si="38"/>
        <v>#N/A</v>
      </c>
      <c r="F278" s="29" t="e">
        <f t="shared" si="39"/>
        <v>#N/A</v>
      </c>
      <c r="G278" s="29" t="e">
        <f t="shared" si="40"/>
        <v>#N/A</v>
      </c>
      <c r="H278" s="29" t="e">
        <f t="shared" si="44"/>
        <v>#N/A</v>
      </c>
      <c r="I278" s="29" t="e">
        <f t="shared" si="41"/>
        <v>#N/A</v>
      </c>
      <c r="J278" s="29" t="e">
        <f>SUM($H$18:$H278)</f>
        <v>#N/A</v>
      </c>
    </row>
    <row r="279" spans="1:10" x14ac:dyDescent="0.2">
      <c r="A279" s="26" t="e">
        <f t="shared" si="42"/>
        <v>#N/A</v>
      </c>
      <c r="B279" s="27" t="e">
        <f t="shared" si="36"/>
        <v>#N/A</v>
      </c>
      <c r="C279" s="29" t="e">
        <f t="shared" si="43"/>
        <v>#N/A</v>
      </c>
      <c r="D279" s="29" t="e">
        <f t="shared" si="37"/>
        <v>#N/A</v>
      </c>
      <c r="E279" s="30" t="e">
        <f t="shared" si="38"/>
        <v>#N/A</v>
      </c>
      <c r="F279" s="29" t="e">
        <f t="shared" si="39"/>
        <v>#N/A</v>
      </c>
      <c r="G279" s="29" t="e">
        <f t="shared" si="40"/>
        <v>#N/A</v>
      </c>
      <c r="H279" s="29" t="e">
        <f t="shared" si="44"/>
        <v>#N/A</v>
      </c>
      <c r="I279" s="29" t="e">
        <f t="shared" si="41"/>
        <v>#N/A</v>
      </c>
      <c r="J279" s="29" t="e">
        <f>SUM($H$18:$H279)</f>
        <v>#N/A</v>
      </c>
    </row>
    <row r="280" spans="1:10" x14ac:dyDescent="0.2">
      <c r="A280" s="26" t="e">
        <f t="shared" si="42"/>
        <v>#N/A</v>
      </c>
      <c r="B280" s="27" t="e">
        <f t="shared" si="36"/>
        <v>#N/A</v>
      </c>
      <c r="C280" s="29" t="e">
        <f t="shared" si="43"/>
        <v>#N/A</v>
      </c>
      <c r="D280" s="29" t="e">
        <f t="shared" si="37"/>
        <v>#N/A</v>
      </c>
      <c r="E280" s="30" t="e">
        <f t="shared" si="38"/>
        <v>#N/A</v>
      </c>
      <c r="F280" s="29" t="e">
        <f t="shared" si="39"/>
        <v>#N/A</v>
      </c>
      <c r="G280" s="29" t="e">
        <f t="shared" si="40"/>
        <v>#N/A</v>
      </c>
      <c r="H280" s="29" t="e">
        <f t="shared" si="44"/>
        <v>#N/A</v>
      </c>
      <c r="I280" s="29" t="e">
        <f t="shared" si="41"/>
        <v>#N/A</v>
      </c>
      <c r="J280" s="29" t="e">
        <f>SUM($H$18:$H280)</f>
        <v>#N/A</v>
      </c>
    </row>
    <row r="281" spans="1:10" x14ac:dyDescent="0.2">
      <c r="A281" s="26" t="e">
        <f t="shared" si="42"/>
        <v>#N/A</v>
      </c>
      <c r="B281" s="27" t="e">
        <f t="shared" si="36"/>
        <v>#N/A</v>
      </c>
      <c r="C281" s="29" t="e">
        <f t="shared" si="43"/>
        <v>#N/A</v>
      </c>
      <c r="D281" s="29" t="e">
        <f t="shared" si="37"/>
        <v>#N/A</v>
      </c>
      <c r="E281" s="30" t="e">
        <f t="shared" si="38"/>
        <v>#N/A</v>
      </c>
      <c r="F281" s="29" t="e">
        <f t="shared" si="39"/>
        <v>#N/A</v>
      </c>
      <c r="G281" s="29" t="e">
        <f t="shared" si="40"/>
        <v>#N/A</v>
      </c>
      <c r="H281" s="29" t="e">
        <f t="shared" si="44"/>
        <v>#N/A</v>
      </c>
      <c r="I281" s="29" t="e">
        <f t="shared" si="41"/>
        <v>#N/A</v>
      </c>
      <c r="J281" s="29" t="e">
        <f>SUM($H$18:$H281)</f>
        <v>#N/A</v>
      </c>
    </row>
    <row r="282" spans="1:10" x14ac:dyDescent="0.2">
      <c r="A282" s="26" t="e">
        <f t="shared" si="42"/>
        <v>#N/A</v>
      </c>
      <c r="B282" s="27" t="e">
        <f t="shared" si="36"/>
        <v>#N/A</v>
      </c>
      <c r="C282" s="29" t="e">
        <f t="shared" si="43"/>
        <v>#N/A</v>
      </c>
      <c r="D282" s="29" t="e">
        <f t="shared" si="37"/>
        <v>#N/A</v>
      </c>
      <c r="E282" s="30" t="e">
        <f t="shared" si="38"/>
        <v>#N/A</v>
      </c>
      <c r="F282" s="29" t="e">
        <f t="shared" si="39"/>
        <v>#N/A</v>
      </c>
      <c r="G282" s="29" t="e">
        <f t="shared" si="40"/>
        <v>#N/A</v>
      </c>
      <c r="H282" s="29" t="e">
        <f t="shared" si="44"/>
        <v>#N/A</v>
      </c>
      <c r="I282" s="29" t="e">
        <f t="shared" si="41"/>
        <v>#N/A</v>
      </c>
      <c r="J282" s="29" t="e">
        <f>SUM($H$18:$H282)</f>
        <v>#N/A</v>
      </c>
    </row>
    <row r="283" spans="1:10" x14ac:dyDescent="0.2">
      <c r="A283" s="26" t="e">
        <f t="shared" si="42"/>
        <v>#N/A</v>
      </c>
      <c r="B283" s="27" t="e">
        <f t="shared" si="36"/>
        <v>#N/A</v>
      </c>
      <c r="C283" s="29" t="e">
        <f t="shared" si="43"/>
        <v>#N/A</v>
      </c>
      <c r="D283" s="29" t="e">
        <f t="shared" si="37"/>
        <v>#N/A</v>
      </c>
      <c r="E283" s="30" t="e">
        <f t="shared" si="38"/>
        <v>#N/A</v>
      </c>
      <c r="F283" s="29" t="e">
        <f t="shared" si="39"/>
        <v>#N/A</v>
      </c>
      <c r="G283" s="29" t="e">
        <f t="shared" si="40"/>
        <v>#N/A</v>
      </c>
      <c r="H283" s="29" t="e">
        <f t="shared" si="44"/>
        <v>#N/A</v>
      </c>
      <c r="I283" s="29" t="e">
        <f t="shared" si="41"/>
        <v>#N/A</v>
      </c>
      <c r="J283" s="29" t="e">
        <f>SUM($H$18:$H283)</f>
        <v>#N/A</v>
      </c>
    </row>
    <row r="284" spans="1:10" x14ac:dyDescent="0.2">
      <c r="A284" s="26" t="e">
        <f t="shared" si="42"/>
        <v>#N/A</v>
      </c>
      <c r="B284" s="27" t="e">
        <f t="shared" si="36"/>
        <v>#N/A</v>
      </c>
      <c r="C284" s="29" t="e">
        <f t="shared" si="43"/>
        <v>#N/A</v>
      </c>
      <c r="D284" s="29" t="e">
        <f t="shared" si="37"/>
        <v>#N/A</v>
      </c>
      <c r="E284" s="30" t="e">
        <f t="shared" si="38"/>
        <v>#N/A</v>
      </c>
      <c r="F284" s="29" t="e">
        <f t="shared" si="39"/>
        <v>#N/A</v>
      </c>
      <c r="G284" s="29" t="e">
        <f t="shared" si="40"/>
        <v>#N/A</v>
      </c>
      <c r="H284" s="29" t="e">
        <f t="shared" si="44"/>
        <v>#N/A</v>
      </c>
      <c r="I284" s="29" t="e">
        <f t="shared" si="41"/>
        <v>#N/A</v>
      </c>
      <c r="J284" s="29" t="e">
        <f>SUM($H$18:$H284)</f>
        <v>#N/A</v>
      </c>
    </row>
    <row r="285" spans="1:10" x14ac:dyDescent="0.2">
      <c r="A285" s="26" t="e">
        <f t="shared" si="42"/>
        <v>#N/A</v>
      </c>
      <c r="B285" s="27" t="e">
        <f t="shared" si="36"/>
        <v>#N/A</v>
      </c>
      <c r="C285" s="29" t="e">
        <f t="shared" si="43"/>
        <v>#N/A</v>
      </c>
      <c r="D285" s="29" t="e">
        <f t="shared" si="37"/>
        <v>#N/A</v>
      </c>
      <c r="E285" s="30" t="e">
        <f t="shared" si="38"/>
        <v>#N/A</v>
      </c>
      <c r="F285" s="29" t="e">
        <f t="shared" si="39"/>
        <v>#N/A</v>
      </c>
      <c r="G285" s="29" t="e">
        <f t="shared" si="40"/>
        <v>#N/A</v>
      </c>
      <c r="H285" s="29" t="e">
        <f t="shared" si="44"/>
        <v>#N/A</v>
      </c>
      <c r="I285" s="29" t="e">
        <f t="shared" si="41"/>
        <v>#N/A</v>
      </c>
      <c r="J285" s="29" t="e">
        <f>SUM($H$18:$H285)</f>
        <v>#N/A</v>
      </c>
    </row>
    <row r="286" spans="1:10" x14ac:dyDescent="0.2">
      <c r="A286" s="26" t="e">
        <f t="shared" si="42"/>
        <v>#N/A</v>
      </c>
      <c r="B286" s="27" t="e">
        <f t="shared" si="36"/>
        <v>#N/A</v>
      </c>
      <c r="C286" s="29" t="e">
        <f t="shared" si="43"/>
        <v>#N/A</v>
      </c>
      <c r="D286" s="29" t="e">
        <f t="shared" si="37"/>
        <v>#N/A</v>
      </c>
      <c r="E286" s="30" t="e">
        <f t="shared" si="38"/>
        <v>#N/A</v>
      </c>
      <c r="F286" s="29" t="e">
        <f t="shared" si="39"/>
        <v>#N/A</v>
      </c>
      <c r="G286" s="29" t="e">
        <f t="shared" si="40"/>
        <v>#N/A</v>
      </c>
      <c r="H286" s="29" t="e">
        <f t="shared" si="44"/>
        <v>#N/A</v>
      </c>
      <c r="I286" s="29" t="e">
        <f t="shared" si="41"/>
        <v>#N/A</v>
      </c>
      <c r="J286" s="29" t="e">
        <f>SUM($H$18:$H286)</f>
        <v>#N/A</v>
      </c>
    </row>
    <row r="287" spans="1:10" x14ac:dyDescent="0.2">
      <c r="A287" s="26" t="e">
        <f t="shared" si="42"/>
        <v>#N/A</v>
      </c>
      <c r="B287" s="27" t="e">
        <f t="shared" si="36"/>
        <v>#N/A</v>
      </c>
      <c r="C287" s="29" t="e">
        <f t="shared" si="43"/>
        <v>#N/A</v>
      </c>
      <c r="D287" s="29" t="e">
        <f t="shared" si="37"/>
        <v>#N/A</v>
      </c>
      <c r="E287" s="30" t="e">
        <f t="shared" si="38"/>
        <v>#N/A</v>
      </c>
      <c r="F287" s="29" t="e">
        <f t="shared" si="39"/>
        <v>#N/A</v>
      </c>
      <c r="G287" s="29" t="e">
        <f t="shared" si="40"/>
        <v>#N/A</v>
      </c>
      <c r="H287" s="29" t="e">
        <f t="shared" si="44"/>
        <v>#N/A</v>
      </c>
      <c r="I287" s="29" t="e">
        <f t="shared" si="41"/>
        <v>#N/A</v>
      </c>
      <c r="J287" s="29" t="e">
        <f>SUM($H$18:$H287)</f>
        <v>#N/A</v>
      </c>
    </row>
    <row r="288" spans="1:10" x14ac:dyDescent="0.2">
      <c r="A288" s="26" t="e">
        <f t="shared" si="42"/>
        <v>#N/A</v>
      </c>
      <c r="B288" s="27" t="e">
        <f t="shared" si="36"/>
        <v>#N/A</v>
      </c>
      <c r="C288" s="29" t="e">
        <f t="shared" si="43"/>
        <v>#N/A</v>
      </c>
      <c r="D288" s="29" t="e">
        <f t="shared" si="37"/>
        <v>#N/A</v>
      </c>
      <c r="E288" s="30" t="e">
        <f t="shared" si="38"/>
        <v>#N/A</v>
      </c>
      <c r="F288" s="29" t="e">
        <f t="shared" si="39"/>
        <v>#N/A</v>
      </c>
      <c r="G288" s="29" t="e">
        <f t="shared" si="40"/>
        <v>#N/A</v>
      </c>
      <c r="H288" s="29" t="e">
        <f t="shared" si="44"/>
        <v>#N/A</v>
      </c>
      <c r="I288" s="29" t="e">
        <f t="shared" si="41"/>
        <v>#N/A</v>
      </c>
      <c r="J288" s="29" t="e">
        <f>SUM($H$18:$H288)</f>
        <v>#N/A</v>
      </c>
    </row>
    <row r="289" spans="1:10" x14ac:dyDescent="0.2">
      <c r="A289" s="26" t="e">
        <f t="shared" si="42"/>
        <v>#N/A</v>
      </c>
      <c r="B289" s="27" t="e">
        <f t="shared" si="36"/>
        <v>#N/A</v>
      </c>
      <c r="C289" s="29" t="e">
        <f t="shared" si="43"/>
        <v>#N/A</v>
      </c>
      <c r="D289" s="29" t="e">
        <f t="shared" si="37"/>
        <v>#N/A</v>
      </c>
      <c r="E289" s="30" t="e">
        <f t="shared" si="38"/>
        <v>#N/A</v>
      </c>
      <c r="F289" s="29" t="e">
        <f t="shared" si="39"/>
        <v>#N/A</v>
      </c>
      <c r="G289" s="29" t="e">
        <f t="shared" si="40"/>
        <v>#N/A</v>
      </c>
      <c r="H289" s="29" t="e">
        <f t="shared" si="44"/>
        <v>#N/A</v>
      </c>
      <c r="I289" s="29" t="e">
        <f t="shared" si="41"/>
        <v>#N/A</v>
      </c>
      <c r="J289" s="29" t="e">
        <f>SUM($H$18:$H289)</f>
        <v>#N/A</v>
      </c>
    </row>
    <row r="290" spans="1:10" x14ac:dyDescent="0.2">
      <c r="A290" s="26" t="e">
        <f t="shared" si="42"/>
        <v>#N/A</v>
      </c>
      <c r="B290" s="27" t="e">
        <f t="shared" si="36"/>
        <v>#N/A</v>
      </c>
      <c r="C290" s="29" t="e">
        <f t="shared" si="43"/>
        <v>#N/A</v>
      </c>
      <c r="D290" s="29" t="e">
        <f t="shared" si="37"/>
        <v>#N/A</v>
      </c>
      <c r="E290" s="30" t="e">
        <f t="shared" si="38"/>
        <v>#N/A</v>
      </c>
      <c r="F290" s="29" t="e">
        <f t="shared" si="39"/>
        <v>#N/A</v>
      </c>
      <c r="G290" s="29" t="e">
        <f t="shared" si="40"/>
        <v>#N/A</v>
      </c>
      <c r="H290" s="29" t="e">
        <f t="shared" si="44"/>
        <v>#N/A</v>
      </c>
      <c r="I290" s="29" t="e">
        <f t="shared" si="41"/>
        <v>#N/A</v>
      </c>
      <c r="J290" s="29" t="e">
        <f>SUM($H$18:$H290)</f>
        <v>#N/A</v>
      </c>
    </row>
    <row r="291" spans="1:10" x14ac:dyDescent="0.2">
      <c r="A291" s="26" t="e">
        <f t="shared" si="42"/>
        <v>#N/A</v>
      </c>
      <c r="B291" s="27" t="e">
        <f t="shared" si="36"/>
        <v>#N/A</v>
      </c>
      <c r="C291" s="29" t="e">
        <f t="shared" si="43"/>
        <v>#N/A</v>
      </c>
      <c r="D291" s="29" t="e">
        <f t="shared" si="37"/>
        <v>#N/A</v>
      </c>
      <c r="E291" s="30" t="e">
        <f t="shared" si="38"/>
        <v>#N/A</v>
      </c>
      <c r="F291" s="29" t="e">
        <f t="shared" si="39"/>
        <v>#N/A</v>
      </c>
      <c r="G291" s="29" t="e">
        <f t="shared" si="40"/>
        <v>#N/A</v>
      </c>
      <c r="H291" s="29" t="e">
        <f t="shared" si="44"/>
        <v>#N/A</v>
      </c>
      <c r="I291" s="29" t="e">
        <f t="shared" si="41"/>
        <v>#N/A</v>
      </c>
      <c r="J291" s="29" t="e">
        <f>SUM($H$18:$H291)</f>
        <v>#N/A</v>
      </c>
    </row>
    <row r="292" spans="1:10" x14ac:dyDescent="0.2">
      <c r="A292" s="26" t="e">
        <f t="shared" si="42"/>
        <v>#N/A</v>
      </c>
      <c r="B292" s="27" t="e">
        <f t="shared" si="36"/>
        <v>#N/A</v>
      </c>
      <c r="C292" s="29" t="e">
        <f t="shared" si="43"/>
        <v>#N/A</v>
      </c>
      <c r="D292" s="29" t="e">
        <f t="shared" si="37"/>
        <v>#N/A</v>
      </c>
      <c r="E292" s="30" t="e">
        <f t="shared" si="38"/>
        <v>#N/A</v>
      </c>
      <c r="F292" s="29" t="e">
        <f t="shared" si="39"/>
        <v>#N/A</v>
      </c>
      <c r="G292" s="29" t="e">
        <f t="shared" si="40"/>
        <v>#N/A</v>
      </c>
      <c r="H292" s="29" t="e">
        <f t="shared" si="44"/>
        <v>#N/A</v>
      </c>
      <c r="I292" s="29" t="e">
        <f t="shared" si="41"/>
        <v>#N/A</v>
      </c>
      <c r="J292" s="29" t="e">
        <f>SUM($H$18:$H292)</f>
        <v>#N/A</v>
      </c>
    </row>
    <row r="293" spans="1:10" x14ac:dyDescent="0.2">
      <c r="A293" s="26" t="e">
        <f t="shared" si="42"/>
        <v>#N/A</v>
      </c>
      <c r="B293" s="27" t="e">
        <f t="shared" si="36"/>
        <v>#N/A</v>
      </c>
      <c r="C293" s="29" t="e">
        <f t="shared" si="43"/>
        <v>#N/A</v>
      </c>
      <c r="D293" s="29" t="e">
        <f t="shared" si="37"/>
        <v>#N/A</v>
      </c>
      <c r="E293" s="30" t="e">
        <f t="shared" si="38"/>
        <v>#N/A</v>
      </c>
      <c r="F293" s="29" t="e">
        <f t="shared" si="39"/>
        <v>#N/A</v>
      </c>
      <c r="G293" s="29" t="e">
        <f t="shared" si="40"/>
        <v>#N/A</v>
      </c>
      <c r="H293" s="29" t="e">
        <f t="shared" si="44"/>
        <v>#N/A</v>
      </c>
      <c r="I293" s="29" t="e">
        <f t="shared" si="41"/>
        <v>#N/A</v>
      </c>
      <c r="J293" s="29" t="e">
        <f>SUM($H$18:$H293)</f>
        <v>#N/A</v>
      </c>
    </row>
    <row r="294" spans="1:10" x14ac:dyDescent="0.2">
      <c r="A294" s="26" t="e">
        <f t="shared" si="42"/>
        <v>#N/A</v>
      </c>
      <c r="B294" s="27" t="e">
        <f t="shared" si="36"/>
        <v>#N/A</v>
      </c>
      <c r="C294" s="29" t="e">
        <f t="shared" si="43"/>
        <v>#N/A</v>
      </c>
      <c r="D294" s="29" t="e">
        <f t="shared" si="37"/>
        <v>#N/A</v>
      </c>
      <c r="E294" s="30" t="e">
        <f t="shared" si="38"/>
        <v>#N/A</v>
      </c>
      <c r="F294" s="29" t="e">
        <f t="shared" si="39"/>
        <v>#N/A</v>
      </c>
      <c r="G294" s="29" t="e">
        <f t="shared" si="40"/>
        <v>#N/A</v>
      </c>
      <c r="H294" s="29" t="e">
        <f t="shared" si="44"/>
        <v>#N/A</v>
      </c>
      <c r="I294" s="29" t="e">
        <f t="shared" si="41"/>
        <v>#N/A</v>
      </c>
      <c r="J294" s="29" t="e">
        <f>SUM($H$18:$H294)</f>
        <v>#N/A</v>
      </c>
    </row>
    <row r="295" spans="1:10" x14ac:dyDescent="0.2">
      <c r="A295" s="26" t="e">
        <f t="shared" si="42"/>
        <v>#N/A</v>
      </c>
      <c r="B295" s="27" t="e">
        <f t="shared" si="36"/>
        <v>#N/A</v>
      </c>
      <c r="C295" s="29" t="e">
        <f t="shared" si="43"/>
        <v>#N/A</v>
      </c>
      <c r="D295" s="29" t="e">
        <f t="shared" si="37"/>
        <v>#N/A</v>
      </c>
      <c r="E295" s="30" t="e">
        <f t="shared" si="38"/>
        <v>#N/A</v>
      </c>
      <c r="F295" s="29" t="e">
        <f t="shared" si="39"/>
        <v>#N/A</v>
      </c>
      <c r="G295" s="29" t="e">
        <f t="shared" si="40"/>
        <v>#N/A</v>
      </c>
      <c r="H295" s="29" t="e">
        <f t="shared" si="44"/>
        <v>#N/A</v>
      </c>
      <c r="I295" s="29" t="e">
        <f t="shared" si="41"/>
        <v>#N/A</v>
      </c>
      <c r="J295" s="29" t="e">
        <f>SUM($H$18:$H295)</f>
        <v>#N/A</v>
      </c>
    </row>
    <row r="296" spans="1:10" x14ac:dyDescent="0.2">
      <c r="A296" s="26" t="e">
        <f t="shared" si="42"/>
        <v>#N/A</v>
      </c>
      <c r="B296" s="27" t="e">
        <f t="shared" si="36"/>
        <v>#N/A</v>
      </c>
      <c r="C296" s="29" t="e">
        <f t="shared" si="43"/>
        <v>#N/A</v>
      </c>
      <c r="D296" s="29" t="e">
        <f t="shared" si="37"/>
        <v>#N/A</v>
      </c>
      <c r="E296" s="30" t="e">
        <f t="shared" si="38"/>
        <v>#N/A</v>
      </c>
      <c r="F296" s="29" t="e">
        <f t="shared" si="39"/>
        <v>#N/A</v>
      </c>
      <c r="G296" s="29" t="e">
        <f t="shared" si="40"/>
        <v>#N/A</v>
      </c>
      <c r="H296" s="29" t="e">
        <f t="shared" si="44"/>
        <v>#N/A</v>
      </c>
      <c r="I296" s="29" t="e">
        <f t="shared" si="41"/>
        <v>#N/A</v>
      </c>
      <c r="J296" s="29" t="e">
        <f>SUM($H$18:$H296)</f>
        <v>#N/A</v>
      </c>
    </row>
    <row r="297" spans="1:10" x14ac:dyDescent="0.2">
      <c r="A297" s="26" t="e">
        <f t="shared" si="42"/>
        <v>#N/A</v>
      </c>
      <c r="B297" s="27" t="e">
        <f t="shared" si="36"/>
        <v>#N/A</v>
      </c>
      <c r="C297" s="29" t="e">
        <f t="shared" si="43"/>
        <v>#N/A</v>
      </c>
      <c r="D297" s="29" t="e">
        <f t="shared" si="37"/>
        <v>#N/A</v>
      </c>
      <c r="E297" s="30" t="e">
        <f t="shared" si="38"/>
        <v>#N/A</v>
      </c>
      <c r="F297" s="29" t="e">
        <f t="shared" si="39"/>
        <v>#N/A</v>
      </c>
      <c r="G297" s="29" t="e">
        <f t="shared" si="40"/>
        <v>#N/A</v>
      </c>
      <c r="H297" s="29" t="e">
        <f t="shared" si="44"/>
        <v>#N/A</v>
      </c>
      <c r="I297" s="29" t="e">
        <f t="shared" si="41"/>
        <v>#N/A</v>
      </c>
      <c r="J297" s="29" t="e">
        <f>SUM($H$18:$H297)</f>
        <v>#N/A</v>
      </c>
    </row>
    <row r="298" spans="1:10" x14ac:dyDescent="0.2">
      <c r="A298" s="26" t="e">
        <f t="shared" si="42"/>
        <v>#N/A</v>
      </c>
      <c r="B298" s="27" t="e">
        <f t="shared" si="36"/>
        <v>#N/A</v>
      </c>
      <c r="C298" s="29" t="e">
        <f t="shared" si="43"/>
        <v>#N/A</v>
      </c>
      <c r="D298" s="29" t="e">
        <f t="shared" si="37"/>
        <v>#N/A</v>
      </c>
      <c r="E298" s="30" t="e">
        <f t="shared" si="38"/>
        <v>#N/A</v>
      </c>
      <c r="F298" s="29" t="e">
        <f t="shared" si="39"/>
        <v>#N/A</v>
      </c>
      <c r="G298" s="29" t="e">
        <f t="shared" si="40"/>
        <v>#N/A</v>
      </c>
      <c r="H298" s="29" t="e">
        <f t="shared" si="44"/>
        <v>#N/A</v>
      </c>
      <c r="I298" s="29" t="e">
        <f t="shared" si="41"/>
        <v>#N/A</v>
      </c>
      <c r="J298" s="29" t="e">
        <f>SUM($H$18:$H298)</f>
        <v>#N/A</v>
      </c>
    </row>
    <row r="299" spans="1:10" x14ac:dyDescent="0.2">
      <c r="A299" s="26" t="e">
        <f t="shared" si="42"/>
        <v>#N/A</v>
      </c>
      <c r="B299" s="27" t="e">
        <f t="shared" si="36"/>
        <v>#N/A</v>
      </c>
      <c r="C299" s="29" t="e">
        <f t="shared" si="43"/>
        <v>#N/A</v>
      </c>
      <c r="D299" s="29" t="e">
        <f t="shared" si="37"/>
        <v>#N/A</v>
      </c>
      <c r="E299" s="30" t="e">
        <f t="shared" si="38"/>
        <v>#N/A</v>
      </c>
      <c r="F299" s="29" t="e">
        <f t="shared" si="39"/>
        <v>#N/A</v>
      </c>
      <c r="G299" s="29" t="e">
        <f t="shared" si="40"/>
        <v>#N/A</v>
      </c>
      <c r="H299" s="29" t="e">
        <f t="shared" si="44"/>
        <v>#N/A</v>
      </c>
      <c r="I299" s="29" t="e">
        <f t="shared" si="41"/>
        <v>#N/A</v>
      </c>
      <c r="J299" s="29" t="e">
        <f>SUM($H$18:$H299)</f>
        <v>#N/A</v>
      </c>
    </row>
    <row r="300" spans="1:10" x14ac:dyDescent="0.2">
      <c r="A300" s="26" t="e">
        <f t="shared" si="42"/>
        <v>#N/A</v>
      </c>
      <c r="B300" s="27" t="e">
        <f t="shared" si="36"/>
        <v>#N/A</v>
      </c>
      <c r="C300" s="29" t="e">
        <f t="shared" si="43"/>
        <v>#N/A</v>
      </c>
      <c r="D300" s="29" t="e">
        <f t="shared" si="37"/>
        <v>#N/A</v>
      </c>
      <c r="E300" s="30" t="e">
        <f t="shared" si="38"/>
        <v>#N/A</v>
      </c>
      <c r="F300" s="29" t="e">
        <f t="shared" si="39"/>
        <v>#N/A</v>
      </c>
      <c r="G300" s="29" t="e">
        <f t="shared" si="40"/>
        <v>#N/A</v>
      </c>
      <c r="H300" s="29" t="e">
        <f t="shared" si="44"/>
        <v>#N/A</v>
      </c>
      <c r="I300" s="29" t="e">
        <f t="shared" si="41"/>
        <v>#N/A</v>
      </c>
      <c r="J300" s="29" t="e">
        <f>SUM($H$18:$H300)</f>
        <v>#N/A</v>
      </c>
    </row>
    <row r="301" spans="1:10" x14ac:dyDescent="0.2">
      <c r="A301" s="26" t="e">
        <f t="shared" si="42"/>
        <v>#N/A</v>
      </c>
      <c r="B301" s="27" t="e">
        <f t="shared" si="36"/>
        <v>#N/A</v>
      </c>
      <c r="C301" s="29" t="e">
        <f t="shared" si="43"/>
        <v>#N/A</v>
      </c>
      <c r="D301" s="29" t="e">
        <f t="shared" si="37"/>
        <v>#N/A</v>
      </c>
      <c r="E301" s="30" t="e">
        <f t="shared" si="38"/>
        <v>#N/A</v>
      </c>
      <c r="F301" s="29" t="e">
        <f t="shared" si="39"/>
        <v>#N/A</v>
      </c>
      <c r="G301" s="29" t="e">
        <f t="shared" si="40"/>
        <v>#N/A</v>
      </c>
      <c r="H301" s="29" t="e">
        <f t="shared" si="44"/>
        <v>#N/A</v>
      </c>
      <c r="I301" s="29" t="e">
        <f t="shared" si="41"/>
        <v>#N/A</v>
      </c>
      <c r="J301" s="29" t="e">
        <f>SUM($H$18:$H301)</f>
        <v>#N/A</v>
      </c>
    </row>
    <row r="302" spans="1:10" x14ac:dyDescent="0.2">
      <c r="A302" s="26" t="e">
        <f t="shared" si="42"/>
        <v>#N/A</v>
      </c>
      <c r="B302" s="27" t="e">
        <f t="shared" si="36"/>
        <v>#N/A</v>
      </c>
      <c r="C302" s="29" t="e">
        <f t="shared" si="43"/>
        <v>#N/A</v>
      </c>
      <c r="D302" s="29" t="e">
        <f t="shared" si="37"/>
        <v>#N/A</v>
      </c>
      <c r="E302" s="30" t="e">
        <f t="shared" si="38"/>
        <v>#N/A</v>
      </c>
      <c r="F302" s="29" t="e">
        <f t="shared" si="39"/>
        <v>#N/A</v>
      </c>
      <c r="G302" s="29" t="e">
        <f t="shared" si="40"/>
        <v>#N/A</v>
      </c>
      <c r="H302" s="29" t="e">
        <f t="shared" si="44"/>
        <v>#N/A</v>
      </c>
      <c r="I302" s="29" t="e">
        <f t="shared" si="41"/>
        <v>#N/A</v>
      </c>
      <c r="J302" s="29" t="e">
        <f>SUM($H$18:$H302)</f>
        <v>#N/A</v>
      </c>
    </row>
    <row r="303" spans="1:10" x14ac:dyDescent="0.2">
      <c r="A303" s="26" t="e">
        <f t="shared" si="42"/>
        <v>#N/A</v>
      </c>
      <c r="B303" s="27" t="e">
        <f t="shared" si="36"/>
        <v>#N/A</v>
      </c>
      <c r="C303" s="29" t="e">
        <f t="shared" si="43"/>
        <v>#N/A</v>
      </c>
      <c r="D303" s="29" t="e">
        <f t="shared" si="37"/>
        <v>#N/A</v>
      </c>
      <c r="E303" s="30" t="e">
        <f t="shared" si="38"/>
        <v>#N/A</v>
      </c>
      <c r="F303" s="29" t="e">
        <f t="shared" si="39"/>
        <v>#N/A</v>
      </c>
      <c r="G303" s="29" t="e">
        <f t="shared" si="40"/>
        <v>#N/A</v>
      </c>
      <c r="H303" s="29" t="e">
        <f t="shared" si="44"/>
        <v>#N/A</v>
      </c>
      <c r="I303" s="29" t="e">
        <f t="shared" si="41"/>
        <v>#N/A</v>
      </c>
      <c r="J303" s="29" t="e">
        <f>SUM($H$18:$H303)</f>
        <v>#N/A</v>
      </c>
    </row>
    <row r="304" spans="1:10" x14ac:dyDescent="0.2">
      <c r="A304" s="26" t="e">
        <f t="shared" si="42"/>
        <v>#N/A</v>
      </c>
      <c r="B304" s="27" t="e">
        <f t="shared" si="36"/>
        <v>#N/A</v>
      </c>
      <c r="C304" s="29" t="e">
        <f t="shared" si="43"/>
        <v>#N/A</v>
      </c>
      <c r="D304" s="29" t="e">
        <f t="shared" si="37"/>
        <v>#N/A</v>
      </c>
      <c r="E304" s="30" t="e">
        <f t="shared" si="38"/>
        <v>#N/A</v>
      </c>
      <c r="F304" s="29" t="e">
        <f t="shared" si="39"/>
        <v>#N/A</v>
      </c>
      <c r="G304" s="29" t="e">
        <f t="shared" si="40"/>
        <v>#N/A</v>
      </c>
      <c r="H304" s="29" t="e">
        <f t="shared" si="44"/>
        <v>#N/A</v>
      </c>
      <c r="I304" s="29" t="e">
        <f t="shared" si="41"/>
        <v>#N/A</v>
      </c>
      <c r="J304" s="29" t="e">
        <f>SUM($H$18:$H304)</f>
        <v>#N/A</v>
      </c>
    </row>
    <row r="305" spans="1:10" x14ac:dyDescent="0.2">
      <c r="A305" s="26" t="e">
        <f t="shared" si="42"/>
        <v>#N/A</v>
      </c>
      <c r="B305" s="27" t="e">
        <f t="shared" si="36"/>
        <v>#N/A</v>
      </c>
      <c r="C305" s="29" t="e">
        <f t="shared" si="43"/>
        <v>#N/A</v>
      </c>
      <c r="D305" s="29" t="e">
        <f t="shared" si="37"/>
        <v>#N/A</v>
      </c>
      <c r="E305" s="30" t="e">
        <f t="shared" si="38"/>
        <v>#N/A</v>
      </c>
      <c r="F305" s="29" t="e">
        <f t="shared" si="39"/>
        <v>#N/A</v>
      </c>
      <c r="G305" s="29" t="e">
        <f t="shared" si="40"/>
        <v>#N/A</v>
      </c>
      <c r="H305" s="29" t="e">
        <f t="shared" si="44"/>
        <v>#N/A</v>
      </c>
      <c r="I305" s="29" t="e">
        <f t="shared" si="41"/>
        <v>#N/A</v>
      </c>
      <c r="J305" s="29" t="e">
        <f>SUM($H$18:$H305)</f>
        <v>#N/A</v>
      </c>
    </row>
    <row r="306" spans="1:10" x14ac:dyDescent="0.2">
      <c r="A306" s="26" t="e">
        <f t="shared" si="42"/>
        <v>#N/A</v>
      </c>
      <c r="B306" s="27" t="e">
        <f t="shared" si="36"/>
        <v>#N/A</v>
      </c>
      <c r="C306" s="29" t="e">
        <f t="shared" si="43"/>
        <v>#N/A</v>
      </c>
      <c r="D306" s="29" t="e">
        <f t="shared" si="37"/>
        <v>#N/A</v>
      </c>
      <c r="E306" s="30" t="e">
        <f t="shared" si="38"/>
        <v>#N/A</v>
      </c>
      <c r="F306" s="29" t="e">
        <f t="shared" si="39"/>
        <v>#N/A</v>
      </c>
      <c r="G306" s="29" t="e">
        <f t="shared" si="40"/>
        <v>#N/A</v>
      </c>
      <c r="H306" s="29" t="e">
        <f t="shared" si="44"/>
        <v>#N/A</v>
      </c>
      <c r="I306" s="29" t="e">
        <f t="shared" si="41"/>
        <v>#N/A</v>
      </c>
      <c r="J306" s="29" t="e">
        <f>SUM($H$18:$H306)</f>
        <v>#N/A</v>
      </c>
    </row>
    <row r="307" spans="1:10" x14ac:dyDescent="0.2">
      <c r="A307" s="26" t="e">
        <f t="shared" si="42"/>
        <v>#N/A</v>
      </c>
      <c r="B307" s="27" t="e">
        <f t="shared" si="36"/>
        <v>#N/A</v>
      </c>
      <c r="C307" s="29" t="e">
        <f t="shared" si="43"/>
        <v>#N/A</v>
      </c>
      <c r="D307" s="29" t="e">
        <f t="shared" si="37"/>
        <v>#N/A</v>
      </c>
      <c r="E307" s="30" t="e">
        <f t="shared" si="38"/>
        <v>#N/A</v>
      </c>
      <c r="F307" s="29" t="e">
        <f t="shared" si="39"/>
        <v>#N/A</v>
      </c>
      <c r="G307" s="29" t="e">
        <f t="shared" si="40"/>
        <v>#N/A</v>
      </c>
      <c r="H307" s="29" t="e">
        <f t="shared" si="44"/>
        <v>#N/A</v>
      </c>
      <c r="I307" s="29" t="e">
        <f t="shared" si="41"/>
        <v>#N/A</v>
      </c>
      <c r="J307" s="29" t="e">
        <f>SUM($H$18:$H307)</f>
        <v>#N/A</v>
      </c>
    </row>
    <row r="308" spans="1:10" x14ac:dyDescent="0.2">
      <c r="A308" s="26" t="e">
        <f t="shared" si="42"/>
        <v>#N/A</v>
      </c>
      <c r="B308" s="27" t="e">
        <f t="shared" si="36"/>
        <v>#N/A</v>
      </c>
      <c r="C308" s="29" t="e">
        <f t="shared" si="43"/>
        <v>#N/A</v>
      </c>
      <c r="D308" s="29" t="e">
        <f t="shared" si="37"/>
        <v>#N/A</v>
      </c>
      <c r="E308" s="30" t="e">
        <f t="shared" si="38"/>
        <v>#N/A</v>
      </c>
      <c r="F308" s="29" t="e">
        <f t="shared" si="39"/>
        <v>#N/A</v>
      </c>
      <c r="G308" s="29" t="e">
        <f t="shared" si="40"/>
        <v>#N/A</v>
      </c>
      <c r="H308" s="29" t="e">
        <f t="shared" si="44"/>
        <v>#N/A</v>
      </c>
      <c r="I308" s="29" t="e">
        <f t="shared" si="41"/>
        <v>#N/A</v>
      </c>
      <c r="J308" s="29" t="e">
        <f>SUM($H$18:$H308)</f>
        <v>#N/A</v>
      </c>
    </row>
    <row r="309" spans="1:10" x14ac:dyDescent="0.2">
      <c r="A309" s="26" t="e">
        <f t="shared" si="42"/>
        <v>#N/A</v>
      </c>
      <c r="B309" s="27" t="e">
        <f t="shared" si="36"/>
        <v>#N/A</v>
      </c>
      <c r="C309" s="29" t="e">
        <f t="shared" si="43"/>
        <v>#N/A</v>
      </c>
      <c r="D309" s="29" t="e">
        <f t="shared" si="37"/>
        <v>#N/A</v>
      </c>
      <c r="E309" s="30" t="e">
        <f t="shared" si="38"/>
        <v>#N/A</v>
      </c>
      <c r="F309" s="29" t="e">
        <f t="shared" si="39"/>
        <v>#N/A</v>
      </c>
      <c r="G309" s="29" t="e">
        <f t="shared" si="40"/>
        <v>#N/A</v>
      </c>
      <c r="H309" s="29" t="e">
        <f t="shared" si="44"/>
        <v>#N/A</v>
      </c>
      <c r="I309" s="29" t="e">
        <f t="shared" si="41"/>
        <v>#N/A</v>
      </c>
      <c r="J309" s="29" t="e">
        <f>SUM($H$18:$H309)</f>
        <v>#N/A</v>
      </c>
    </row>
    <row r="310" spans="1:10" x14ac:dyDescent="0.2">
      <c r="A310" s="26" t="e">
        <f t="shared" si="42"/>
        <v>#N/A</v>
      </c>
      <c r="B310" s="27" t="e">
        <f t="shared" si="36"/>
        <v>#N/A</v>
      </c>
      <c r="C310" s="29" t="e">
        <f t="shared" si="43"/>
        <v>#N/A</v>
      </c>
      <c r="D310" s="29" t="e">
        <f t="shared" si="37"/>
        <v>#N/A</v>
      </c>
      <c r="E310" s="30" t="e">
        <f t="shared" si="38"/>
        <v>#N/A</v>
      </c>
      <c r="F310" s="29" t="e">
        <f t="shared" si="39"/>
        <v>#N/A</v>
      </c>
      <c r="G310" s="29" t="e">
        <f t="shared" si="40"/>
        <v>#N/A</v>
      </c>
      <c r="H310" s="29" t="e">
        <f t="shared" si="44"/>
        <v>#N/A</v>
      </c>
      <c r="I310" s="29" t="e">
        <f t="shared" si="41"/>
        <v>#N/A</v>
      </c>
      <c r="J310" s="29" t="e">
        <f>SUM($H$18:$H310)</f>
        <v>#N/A</v>
      </c>
    </row>
    <row r="311" spans="1:10" x14ac:dyDescent="0.2">
      <c r="A311" s="26" t="e">
        <f t="shared" si="42"/>
        <v>#N/A</v>
      </c>
      <c r="B311" s="27" t="e">
        <f t="shared" si="36"/>
        <v>#N/A</v>
      </c>
      <c r="C311" s="29" t="e">
        <f t="shared" si="43"/>
        <v>#N/A</v>
      </c>
      <c r="D311" s="29" t="e">
        <f t="shared" si="37"/>
        <v>#N/A</v>
      </c>
      <c r="E311" s="30" t="e">
        <f t="shared" si="38"/>
        <v>#N/A</v>
      </c>
      <c r="F311" s="29" t="e">
        <f t="shared" si="39"/>
        <v>#N/A</v>
      </c>
      <c r="G311" s="29" t="e">
        <f t="shared" si="40"/>
        <v>#N/A</v>
      </c>
      <c r="H311" s="29" t="e">
        <f t="shared" si="44"/>
        <v>#N/A</v>
      </c>
      <c r="I311" s="29" t="e">
        <f t="shared" si="41"/>
        <v>#N/A</v>
      </c>
      <c r="J311" s="29" t="e">
        <f>SUM($H$18:$H311)</f>
        <v>#N/A</v>
      </c>
    </row>
    <row r="312" spans="1:10" x14ac:dyDescent="0.2">
      <c r="A312" s="26" t="e">
        <f t="shared" si="42"/>
        <v>#N/A</v>
      </c>
      <c r="B312" s="27" t="e">
        <f t="shared" si="36"/>
        <v>#N/A</v>
      </c>
      <c r="C312" s="29" t="e">
        <f t="shared" si="43"/>
        <v>#N/A</v>
      </c>
      <c r="D312" s="29" t="e">
        <f t="shared" si="37"/>
        <v>#N/A</v>
      </c>
      <c r="E312" s="30" t="e">
        <f t="shared" si="38"/>
        <v>#N/A</v>
      </c>
      <c r="F312" s="29" t="e">
        <f t="shared" si="39"/>
        <v>#N/A</v>
      </c>
      <c r="G312" s="29" t="e">
        <f t="shared" si="40"/>
        <v>#N/A</v>
      </c>
      <c r="H312" s="29" t="e">
        <f t="shared" si="44"/>
        <v>#N/A</v>
      </c>
      <c r="I312" s="29" t="e">
        <f t="shared" si="41"/>
        <v>#N/A</v>
      </c>
      <c r="J312" s="29" t="e">
        <f>SUM($H$18:$H312)</f>
        <v>#N/A</v>
      </c>
    </row>
    <row r="313" spans="1:10" x14ac:dyDescent="0.2">
      <c r="A313" s="26" t="e">
        <f t="shared" si="42"/>
        <v>#N/A</v>
      </c>
      <c r="B313" s="27" t="e">
        <f t="shared" si="36"/>
        <v>#N/A</v>
      </c>
      <c r="C313" s="29" t="e">
        <f t="shared" si="43"/>
        <v>#N/A</v>
      </c>
      <c r="D313" s="29" t="e">
        <f t="shared" si="37"/>
        <v>#N/A</v>
      </c>
      <c r="E313" s="30" t="e">
        <f t="shared" si="38"/>
        <v>#N/A</v>
      </c>
      <c r="F313" s="29" t="e">
        <f t="shared" si="39"/>
        <v>#N/A</v>
      </c>
      <c r="G313" s="29" t="e">
        <f t="shared" si="40"/>
        <v>#N/A</v>
      </c>
      <c r="H313" s="29" t="e">
        <f t="shared" si="44"/>
        <v>#N/A</v>
      </c>
      <c r="I313" s="29" t="e">
        <f t="shared" si="41"/>
        <v>#N/A</v>
      </c>
      <c r="J313" s="29" t="e">
        <f>SUM($H$18:$H313)</f>
        <v>#N/A</v>
      </c>
    </row>
    <row r="314" spans="1:10" x14ac:dyDescent="0.2">
      <c r="A314" s="26" t="e">
        <f t="shared" si="42"/>
        <v>#N/A</v>
      </c>
      <c r="B314" s="27" t="e">
        <f t="shared" si="36"/>
        <v>#N/A</v>
      </c>
      <c r="C314" s="29" t="e">
        <f t="shared" si="43"/>
        <v>#N/A</v>
      </c>
      <c r="D314" s="29" t="e">
        <f t="shared" si="37"/>
        <v>#N/A</v>
      </c>
      <c r="E314" s="30" t="e">
        <f t="shared" si="38"/>
        <v>#N/A</v>
      </c>
      <c r="F314" s="29" t="e">
        <f t="shared" si="39"/>
        <v>#N/A</v>
      </c>
      <c r="G314" s="29" t="e">
        <f t="shared" si="40"/>
        <v>#N/A</v>
      </c>
      <c r="H314" s="29" t="e">
        <f t="shared" si="44"/>
        <v>#N/A</v>
      </c>
      <c r="I314" s="29" t="e">
        <f t="shared" si="41"/>
        <v>#N/A</v>
      </c>
      <c r="J314" s="29" t="e">
        <f>SUM($H$18:$H314)</f>
        <v>#N/A</v>
      </c>
    </row>
    <row r="315" spans="1:10" x14ac:dyDescent="0.2">
      <c r="A315" s="26" t="e">
        <f t="shared" si="42"/>
        <v>#N/A</v>
      </c>
      <c r="B315" s="27" t="e">
        <f t="shared" si="36"/>
        <v>#N/A</v>
      </c>
      <c r="C315" s="29" t="e">
        <f t="shared" si="43"/>
        <v>#N/A</v>
      </c>
      <c r="D315" s="29" t="e">
        <f t="shared" si="37"/>
        <v>#N/A</v>
      </c>
      <c r="E315" s="30" t="e">
        <f t="shared" si="38"/>
        <v>#N/A</v>
      </c>
      <c r="F315" s="29" t="e">
        <f t="shared" si="39"/>
        <v>#N/A</v>
      </c>
      <c r="G315" s="29" t="e">
        <f t="shared" si="40"/>
        <v>#N/A</v>
      </c>
      <c r="H315" s="29" t="e">
        <f t="shared" si="44"/>
        <v>#N/A</v>
      </c>
      <c r="I315" s="29" t="e">
        <f t="shared" si="41"/>
        <v>#N/A</v>
      </c>
      <c r="J315" s="29" t="e">
        <f>SUM($H$18:$H315)</f>
        <v>#N/A</v>
      </c>
    </row>
    <row r="316" spans="1:10" x14ac:dyDescent="0.2">
      <c r="A316" s="26" t="e">
        <f t="shared" si="42"/>
        <v>#N/A</v>
      </c>
      <c r="B316" s="27" t="e">
        <f t="shared" si="36"/>
        <v>#N/A</v>
      </c>
      <c r="C316" s="29" t="e">
        <f t="shared" si="43"/>
        <v>#N/A</v>
      </c>
      <c r="D316" s="29" t="e">
        <f t="shared" si="37"/>
        <v>#N/A</v>
      </c>
      <c r="E316" s="30" t="e">
        <f t="shared" si="38"/>
        <v>#N/A</v>
      </c>
      <c r="F316" s="29" t="e">
        <f t="shared" si="39"/>
        <v>#N/A</v>
      </c>
      <c r="G316" s="29" t="e">
        <f t="shared" si="40"/>
        <v>#N/A</v>
      </c>
      <c r="H316" s="29" t="e">
        <f t="shared" si="44"/>
        <v>#N/A</v>
      </c>
      <c r="I316" s="29" t="e">
        <f t="shared" si="41"/>
        <v>#N/A</v>
      </c>
      <c r="J316" s="29" t="e">
        <f>SUM($H$18:$H316)</f>
        <v>#N/A</v>
      </c>
    </row>
    <row r="317" spans="1:10" x14ac:dyDescent="0.2">
      <c r="A317" s="26" t="e">
        <f t="shared" si="42"/>
        <v>#N/A</v>
      </c>
      <c r="B317" s="27" t="e">
        <f t="shared" si="36"/>
        <v>#N/A</v>
      </c>
      <c r="C317" s="29" t="e">
        <f t="shared" si="43"/>
        <v>#N/A</v>
      </c>
      <c r="D317" s="29" t="e">
        <f t="shared" si="37"/>
        <v>#N/A</v>
      </c>
      <c r="E317" s="30" t="e">
        <f t="shared" si="38"/>
        <v>#N/A</v>
      </c>
      <c r="F317" s="29" t="e">
        <f t="shared" si="39"/>
        <v>#N/A</v>
      </c>
      <c r="G317" s="29" t="e">
        <f t="shared" si="40"/>
        <v>#N/A</v>
      </c>
      <c r="H317" s="29" t="e">
        <f t="shared" si="44"/>
        <v>#N/A</v>
      </c>
      <c r="I317" s="29" t="e">
        <f t="shared" si="41"/>
        <v>#N/A</v>
      </c>
      <c r="J317" s="29" t="e">
        <f>SUM($H$18:$H317)</f>
        <v>#N/A</v>
      </c>
    </row>
    <row r="318" spans="1:10" x14ac:dyDescent="0.2">
      <c r="A318" s="26" t="e">
        <f t="shared" si="42"/>
        <v>#N/A</v>
      </c>
      <c r="B318" s="27" t="e">
        <f t="shared" si="36"/>
        <v>#N/A</v>
      </c>
      <c r="C318" s="29" t="e">
        <f t="shared" si="43"/>
        <v>#N/A</v>
      </c>
      <c r="D318" s="29" t="e">
        <f t="shared" si="37"/>
        <v>#N/A</v>
      </c>
      <c r="E318" s="30" t="e">
        <f t="shared" si="38"/>
        <v>#N/A</v>
      </c>
      <c r="F318" s="29" t="e">
        <f t="shared" si="39"/>
        <v>#N/A</v>
      </c>
      <c r="G318" s="29" t="e">
        <f t="shared" si="40"/>
        <v>#N/A</v>
      </c>
      <c r="H318" s="29" t="e">
        <f t="shared" si="44"/>
        <v>#N/A</v>
      </c>
      <c r="I318" s="29" t="e">
        <f t="shared" si="41"/>
        <v>#N/A</v>
      </c>
      <c r="J318" s="29" t="e">
        <f>SUM($H$18:$H318)</f>
        <v>#N/A</v>
      </c>
    </row>
    <row r="319" spans="1:10" x14ac:dyDescent="0.2">
      <c r="A319" s="26" t="e">
        <f t="shared" si="42"/>
        <v>#N/A</v>
      </c>
      <c r="B319" s="27" t="e">
        <f t="shared" si="36"/>
        <v>#N/A</v>
      </c>
      <c r="C319" s="29" t="e">
        <f t="shared" si="43"/>
        <v>#N/A</v>
      </c>
      <c r="D319" s="29" t="e">
        <f t="shared" si="37"/>
        <v>#N/A</v>
      </c>
      <c r="E319" s="30" t="e">
        <f t="shared" si="38"/>
        <v>#N/A</v>
      </c>
      <c r="F319" s="29" t="e">
        <f t="shared" si="39"/>
        <v>#N/A</v>
      </c>
      <c r="G319" s="29" t="e">
        <f t="shared" si="40"/>
        <v>#N/A</v>
      </c>
      <c r="H319" s="29" t="e">
        <f t="shared" si="44"/>
        <v>#N/A</v>
      </c>
      <c r="I319" s="29" t="e">
        <f t="shared" si="41"/>
        <v>#N/A</v>
      </c>
      <c r="J319" s="29" t="e">
        <f>SUM($H$18:$H319)</f>
        <v>#N/A</v>
      </c>
    </row>
    <row r="320" spans="1:10" x14ac:dyDescent="0.2">
      <c r="A320" s="26" t="e">
        <f t="shared" si="42"/>
        <v>#N/A</v>
      </c>
      <c r="B320" s="27" t="e">
        <f t="shared" si="36"/>
        <v>#N/A</v>
      </c>
      <c r="C320" s="29" t="e">
        <f t="shared" si="43"/>
        <v>#N/A</v>
      </c>
      <c r="D320" s="29" t="e">
        <f t="shared" si="37"/>
        <v>#N/A</v>
      </c>
      <c r="E320" s="30" t="e">
        <f t="shared" si="38"/>
        <v>#N/A</v>
      </c>
      <c r="F320" s="29" t="e">
        <f t="shared" si="39"/>
        <v>#N/A</v>
      </c>
      <c r="G320" s="29" t="e">
        <f t="shared" si="40"/>
        <v>#N/A</v>
      </c>
      <c r="H320" s="29" t="e">
        <f t="shared" si="44"/>
        <v>#N/A</v>
      </c>
      <c r="I320" s="29" t="e">
        <f t="shared" si="41"/>
        <v>#N/A</v>
      </c>
      <c r="J320" s="29" t="e">
        <f>SUM($H$18:$H320)</f>
        <v>#N/A</v>
      </c>
    </row>
    <row r="321" spans="1:10" x14ac:dyDescent="0.2">
      <c r="A321" s="26" t="e">
        <f t="shared" si="42"/>
        <v>#N/A</v>
      </c>
      <c r="B321" s="27" t="e">
        <f t="shared" si="36"/>
        <v>#N/A</v>
      </c>
      <c r="C321" s="29" t="e">
        <f t="shared" si="43"/>
        <v>#N/A</v>
      </c>
      <c r="D321" s="29" t="e">
        <f t="shared" si="37"/>
        <v>#N/A</v>
      </c>
      <c r="E321" s="30" t="e">
        <f t="shared" si="38"/>
        <v>#N/A</v>
      </c>
      <c r="F321" s="29" t="e">
        <f t="shared" si="39"/>
        <v>#N/A</v>
      </c>
      <c r="G321" s="29" t="e">
        <f t="shared" si="40"/>
        <v>#N/A</v>
      </c>
      <c r="H321" s="29" t="e">
        <f t="shared" si="44"/>
        <v>#N/A</v>
      </c>
      <c r="I321" s="29" t="e">
        <f t="shared" si="41"/>
        <v>#N/A</v>
      </c>
      <c r="J321" s="29" t="e">
        <f>SUM($H$18:$H321)</f>
        <v>#N/A</v>
      </c>
    </row>
    <row r="322" spans="1:10" x14ac:dyDescent="0.2">
      <c r="A322" s="26" t="e">
        <f t="shared" si="42"/>
        <v>#N/A</v>
      </c>
      <c r="B322" s="27" t="e">
        <f t="shared" si="36"/>
        <v>#N/A</v>
      </c>
      <c r="C322" s="29" t="e">
        <f t="shared" si="43"/>
        <v>#N/A</v>
      </c>
      <c r="D322" s="29" t="e">
        <f t="shared" si="37"/>
        <v>#N/A</v>
      </c>
      <c r="E322" s="30" t="e">
        <f t="shared" si="38"/>
        <v>#N/A</v>
      </c>
      <c r="F322" s="29" t="e">
        <f t="shared" si="39"/>
        <v>#N/A</v>
      </c>
      <c r="G322" s="29" t="e">
        <f t="shared" si="40"/>
        <v>#N/A</v>
      </c>
      <c r="H322" s="29" t="e">
        <f t="shared" si="44"/>
        <v>#N/A</v>
      </c>
      <c r="I322" s="29" t="e">
        <f t="shared" si="41"/>
        <v>#N/A</v>
      </c>
      <c r="J322" s="29" t="e">
        <f>SUM($H$18:$H322)</f>
        <v>#N/A</v>
      </c>
    </row>
    <row r="323" spans="1:10" x14ac:dyDescent="0.2">
      <c r="A323" s="26" t="e">
        <f t="shared" si="42"/>
        <v>#N/A</v>
      </c>
      <c r="B323" s="27" t="e">
        <f t="shared" si="36"/>
        <v>#N/A</v>
      </c>
      <c r="C323" s="29" t="e">
        <f t="shared" si="43"/>
        <v>#N/A</v>
      </c>
      <c r="D323" s="29" t="e">
        <f t="shared" si="37"/>
        <v>#N/A</v>
      </c>
      <c r="E323" s="30" t="e">
        <f t="shared" si="38"/>
        <v>#N/A</v>
      </c>
      <c r="F323" s="29" t="e">
        <f t="shared" si="39"/>
        <v>#N/A</v>
      </c>
      <c r="G323" s="29" t="e">
        <f t="shared" si="40"/>
        <v>#N/A</v>
      </c>
      <c r="H323" s="29" t="e">
        <f t="shared" si="44"/>
        <v>#N/A</v>
      </c>
      <c r="I323" s="29" t="e">
        <f t="shared" si="41"/>
        <v>#N/A</v>
      </c>
      <c r="J323" s="29" t="e">
        <f>SUM($H$18:$H323)</f>
        <v>#N/A</v>
      </c>
    </row>
    <row r="324" spans="1:10" x14ac:dyDescent="0.2">
      <c r="A324" s="26" t="e">
        <f t="shared" si="42"/>
        <v>#N/A</v>
      </c>
      <c r="B324" s="27" t="e">
        <f t="shared" si="36"/>
        <v>#N/A</v>
      </c>
      <c r="C324" s="29" t="e">
        <f t="shared" si="43"/>
        <v>#N/A</v>
      </c>
      <c r="D324" s="29" t="e">
        <f t="shared" si="37"/>
        <v>#N/A</v>
      </c>
      <c r="E324" s="30" t="e">
        <f t="shared" si="38"/>
        <v>#N/A</v>
      </c>
      <c r="F324" s="29" t="e">
        <f t="shared" si="39"/>
        <v>#N/A</v>
      </c>
      <c r="G324" s="29" t="e">
        <f t="shared" si="40"/>
        <v>#N/A</v>
      </c>
      <c r="H324" s="29" t="e">
        <f t="shared" si="44"/>
        <v>#N/A</v>
      </c>
      <c r="I324" s="29" t="e">
        <f t="shared" si="41"/>
        <v>#N/A</v>
      </c>
      <c r="J324" s="29" t="e">
        <f>SUM($H$18:$H324)</f>
        <v>#N/A</v>
      </c>
    </row>
    <row r="325" spans="1:10" x14ac:dyDescent="0.2">
      <c r="A325" s="26" t="e">
        <f t="shared" si="42"/>
        <v>#N/A</v>
      </c>
      <c r="B325" s="27" t="e">
        <f t="shared" si="36"/>
        <v>#N/A</v>
      </c>
      <c r="C325" s="29" t="e">
        <f t="shared" si="43"/>
        <v>#N/A</v>
      </c>
      <c r="D325" s="29" t="e">
        <f t="shared" si="37"/>
        <v>#N/A</v>
      </c>
      <c r="E325" s="30" t="e">
        <f t="shared" si="38"/>
        <v>#N/A</v>
      </c>
      <c r="F325" s="29" t="e">
        <f t="shared" si="39"/>
        <v>#N/A</v>
      </c>
      <c r="G325" s="29" t="e">
        <f t="shared" si="40"/>
        <v>#N/A</v>
      </c>
      <c r="H325" s="29" t="e">
        <f t="shared" si="44"/>
        <v>#N/A</v>
      </c>
      <c r="I325" s="29" t="e">
        <f t="shared" si="41"/>
        <v>#N/A</v>
      </c>
      <c r="J325" s="29" t="e">
        <f>SUM($H$18:$H325)</f>
        <v>#N/A</v>
      </c>
    </row>
    <row r="326" spans="1:10" x14ac:dyDescent="0.2">
      <c r="A326" s="26" t="e">
        <f t="shared" si="42"/>
        <v>#N/A</v>
      </c>
      <c r="B326" s="27" t="e">
        <f t="shared" si="36"/>
        <v>#N/A</v>
      </c>
      <c r="C326" s="29" t="e">
        <f t="shared" si="43"/>
        <v>#N/A</v>
      </c>
      <c r="D326" s="29" t="e">
        <f t="shared" si="37"/>
        <v>#N/A</v>
      </c>
      <c r="E326" s="30" t="e">
        <f t="shared" si="38"/>
        <v>#N/A</v>
      </c>
      <c r="F326" s="29" t="e">
        <f t="shared" si="39"/>
        <v>#N/A</v>
      </c>
      <c r="G326" s="29" t="e">
        <f t="shared" si="40"/>
        <v>#N/A</v>
      </c>
      <c r="H326" s="29" t="e">
        <f t="shared" si="44"/>
        <v>#N/A</v>
      </c>
      <c r="I326" s="29" t="e">
        <f t="shared" si="41"/>
        <v>#N/A</v>
      </c>
      <c r="J326" s="29" t="e">
        <f>SUM($H$18:$H326)</f>
        <v>#N/A</v>
      </c>
    </row>
    <row r="327" spans="1:10" x14ac:dyDescent="0.2">
      <c r="A327" s="26" t="e">
        <f t="shared" si="42"/>
        <v>#N/A</v>
      </c>
      <c r="B327" s="27" t="e">
        <f t="shared" si="36"/>
        <v>#N/A</v>
      </c>
      <c r="C327" s="29" t="e">
        <f t="shared" si="43"/>
        <v>#N/A</v>
      </c>
      <c r="D327" s="29" t="e">
        <f t="shared" si="37"/>
        <v>#N/A</v>
      </c>
      <c r="E327" s="30" t="e">
        <f t="shared" si="38"/>
        <v>#N/A</v>
      </c>
      <c r="F327" s="29" t="e">
        <f t="shared" si="39"/>
        <v>#N/A</v>
      </c>
      <c r="G327" s="29" t="e">
        <f t="shared" si="40"/>
        <v>#N/A</v>
      </c>
      <c r="H327" s="29" t="e">
        <f t="shared" si="44"/>
        <v>#N/A</v>
      </c>
      <c r="I327" s="29" t="e">
        <f t="shared" si="41"/>
        <v>#N/A</v>
      </c>
      <c r="J327" s="29" t="e">
        <f>SUM($H$18:$H327)</f>
        <v>#N/A</v>
      </c>
    </row>
    <row r="328" spans="1:10" x14ac:dyDescent="0.2">
      <c r="A328" s="26" t="e">
        <f t="shared" si="42"/>
        <v>#N/A</v>
      </c>
      <c r="B328" s="27" t="e">
        <f t="shared" si="36"/>
        <v>#N/A</v>
      </c>
      <c r="C328" s="29" t="e">
        <f t="shared" si="43"/>
        <v>#N/A</v>
      </c>
      <c r="D328" s="29" t="e">
        <f t="shared" si="37"/>
        <v>#N/A</v>
      </c>
      <c r="E328" s="30" t="e">
        <f t="shared" si="38"/>
        <v>#N/A</v>
      </c>
      <c r="F328" s="29" t="e">
        <f t="shared" si="39"/>
        <v>#N/A</v>
      </c>
      <c r="G328" s="29" t="e">
        <f t="shared" si="40"/>
        <v>#N/A</v>
      </c>
      <c r="H328" s="29" t="e">
        <f t="shared" si="44"/>
        <v>#N/A</v>
      </c>
      <c r="I328" s="29" t="e">
        <f t="shared" si="41"/>
        <v>#N/A</v>
      </c>
      <c r="J328" s="29" t="e">
        <f>SUM($H$18:$H328)</f>
        <v>#N/A</v>
      </c>
    </row>
    <row r="329" spans="1:10" x14ac:dyDescent="0.2">
      <c r="A329" s="26" t="e">
        <f t="shared" si="42"/>
        <v>#N/A</v>
      </c>
      <c r="B329" s="27" t="e">
        <f t="shared" si="36"/>
        <v>#N/A</v>
      </c>
      <c r="C329" s="29" t="e">
        <f t="shared" si="43"/>
        <v>#N/A</v>
      </c>
      <c r="D329" s="29" t="e">
        <f t="shared" si="37"/>
        <v>#N/A</v>
      </c>
      <c r="E329" s="30" t="e">
        <f t="shared" si="38"/>
        <v>#N/A</v>
      </c>
      <c r="F329" s="29" t="e">
        <f t="shared" si="39"/>
        <v>#N/A</v>
      </c>
      <c r="G329" s="29" t="e">
        <f t="shared" si="40"/>
        <v>#N/A</v>
      </c>
      <c r="H329" s="29" t="e">
        <f t="shared" si="44"/>
        <v>#N/A</v>
      </c>
      <c r="I329" s="29" t="e">
        <f t="shared" si="41"/>
        <v>#N/A</v>
      </c>
      <c r="J329" s="29" t="e">
        <f>SUM($H$18:$H329)</f>
        <v>#N/A</v>
      </c>
    </row>
    <row r="330" spans="1:10" x14ac:dyDescent="0.2">
      <c r="A330" s="26" t="e">
        <f t="shared" si="42"/>
        <v>#N/A</v>
      </c>
      <c r="B330" s="27" t="e">
        <f t="shared" si="36"/>
        <v>#N/A</v>
      </c>
      <c r="C330" s="29" t="e">
        <f t="shared" si="43"/>
        <v>#N/A</v>
      </c>
      <c r="D330" s="29" t="e">
        <f t="shared" si="37"/>
        <v>#N/A</v>
      </c>
      <c r="E330" s="30" t="e">
        <f t="shared" si="38"/>
        <v>#N/A</v>
      </c>
      <c r="F330" s="29" t="e">
        <f t="shared" si="39"/>
        <v>#N/A</v>
      </c>
      <c r="G330" s="29" t="e">
        <f t="shared" si="40"/>
        <v>#N/A</v>
      </c>
      <c r="H330" s="29" t="e">
        <f t="shared" si="44"/>
        <v>#N/A</v>
      </c>
      <c r="I330" s="29" t="e">
        <f t="shared" si="41"/>
        <v>#N/A</v>
      </c>
      <c r="J330" s="29" t="e">
        <f>SUM($H$18:$H330)</f>
        <v>#N/A</v>
      </c>
    </row>
    <row r="331" spans="1:10" x14ac:dyDescent="0.2">
      <c r="A331" s="26" t="e">
        <f t="shared" si="42"/>
        <v>#N/A</v>
      </c>
      <c r="B331" s="27" t="e">
        <f t="shared" si="36"/>
        <v>#N/A</v>
      </c>
      <c r="C331" s="29" t="e">
        <f t="shared" si="43"/>
        <v>#N/A</v>
      </c>
      <c r="D331" s="29" t="e">
        <f t="shared" si="37"/>
        <v>#N/A</v>
      </c>
      <c r="E331" s="30" t="e">
        <f t="shared" si="38"/>
        <v>#N/A</v>
      </c>
      <c r="F331" s="29" t="e">
        <f t="shared" si="39"/>
        <v>#N/A</v>
      </c>
      <c r="G331" s="29" t="e">
        <f t="shared" si="40"/>
        <v>#N/A</v>
      </c>
      <c r="H331" s="29" t="e">
        <f t="shared" si="44"/>
        <v>#N/A</v>
      </c>
      <c r="I331" s="29" t="e">
        <f t="shared" si="41"/>
        <v>#N/A</v>
      </c>
      <c r="J331" s="29" t="e">
        <f>SUM($H$18:$H331)</f>
        <v>#N/A</v>
      </c>
    </row>
    <row r="332" spans="1:10" x14ac:dyDescent="0.2">
      <c r="A332" s="26" t="e">
        <f t="shared" si="42"/>
        <v>#N/A</v>
      </c>
      <c r="B332" s="27" t="e">
        <f t="shared" si="36"/>
        <v>#N/A</v>
      </c>
      <c r="C332" s="29" t="e">
        <f t="shared" si="43"/>
        <v>#N/A</v>
      </c>
      <c r="D332" s="29" t="e">
        <f t="shared" si="37"/>
        <v>#N/A</v>
      </c>
      <c r="E332" s="30" t="e">
        <f t="shared" si="38"/>
        <v>#N/A</v>
      </c>
      <c r="F332" s="29" t="e">
        <f t="shared" si="39"/>
        <v>#N/A</v>
      </c>
      <c r="G332" s="29" t="e">
        <f t="shared" si="40"/>
        <v>#N/A</v>
      </c>
      <c r="H332" s="29" t="e">
        <f t="shared" si="44"/>
        <v>#N/A</v>
      </c>
      <c r="I332" s="29" t="e">
        <f t="shared" si="41"/>
        <v>#N/A</v>
      </c>
      <c r="J332" s="29" t="e">
        <f>SUM($H$18:$H332)</f>
        <v>#N/A</v>
      </c>
    </row>
    <row r="333" spans="1:10" x14ac:dyDescent="0.2">
      <c r="A333" s="26" t="e">
        <f t="shared" si="42"/>
        <v>#N/A</v>
      </c>
      <c r="B333" s="27" t="e">
        <f t="shared" si="36"/>
        <v>#N/A</v>
      </c>
      <c r="C333" s="29" t="e">
        <f t="shared" si="43"/>
        <v>#N/A</v>
      </c>
      <c r="D333" s="29" t="e">
        <f t="shared" si="37"/>
        <v>#N/A</v>
      </c>
      <c r="E333" s="30" t="e">
        <f t="shared" si="38"/>
        <v>#N/A</v>
      </c>
      <c r="F333" s="29" t="e">
        <f t="shared" si="39"/>
        <v>#N/A</v>
      </c>
      <c r="G333" s="29" t="e">
        <f t="shared" si="40"/>
        <v>#N/A</v>
      </c>
      <c r="H333" s="29" t="e">
        <f t="shared" si="44"/>
        <v>#N/A</v>
      </c>
      <c r="I333" s="29" t="e">
        <f t="shared" si="41"/>
        <v>#N/A</v>
      </c>
      <c r="J333" s="29" t="e">
        <f>SUM($H$18:$H333)</f>
        <v>#N/A</v>
      </c>
    </row>
    <row r="334" spans="1:10" x14ac:dyDescent="0.2">
      <c r="A334" s="26" t="e">
        <f t="shared" si="42"/>
        <v>#N/A</v>
      </c>
      <c r="B334" s="27" t="e">
        <f t="shared" si="36"/>
        <v>#N/A</v>
      </c>
      <c r="C334" s="29" t="e">
        <f t="shared" si="43"/>
        <v>#N/A</v>
      </c>
      <c r="D334" s="29" t="e">
        <f t="shared" si="37"/>
        <v>#N/A</v>
      </c>
      <c r="E334" s="30" t="e">
        <f t="shared" si="38"/>
        <v>#N/A</v>
      </c>
      <c r="F334" s="29" t="e">
        <f t="shared" si="39"/>
        <v>#N/A</v>
      </c>
      <c r="G334" s="29" t="e">
        <f t="shared" si="40"/>
        <v>#N/A</v>
      </c>
      <c r="H334" s="29" t="e">
        <f t="shared" si="44"/>
        <v>#N/A</v>
      </c>
      <c r="I334" s="29" t="e">
        <f t="shared" si="41"/>
        <v>#N/A</v>
      </c>
      <c r="J334" s="29" t="e">
        <f>SUM($H$18:$H334)</f>
        <v>#N/A</v>
      </c>
    </row>
    <row r="335" spans="1:10" x14ac:dyDescent="0.2">
      <c r="A335" s="26" t="e">
        <f t="shared" si="42"/>
        <v>#N/A</v>
      </c>
      <c r="B335" s="27" t="e">
        <f t="shared" si="36"/>
        <v>#N/A</v>
      </c>
      <c r="C335" s="29" t="e">
        <f t="shared" si="43"/>
        <v>#N/A</v>
      </c>
      <c r="D335" s="29" t="e">
        <f t="shared" si="37"/>
        <v>#N/A</v>
      </c>
      <c r="E335" s="30" t="e">
        <f t="shared" si="38"/>
        <v>#N/A</v>
      </c>
      <c r="F335" s="29" t="e">
        <f t="shared" si="39"/>
        <v>#N/A</v>
      </c>
      <c r="G335" s="29" t="e">
        <f t="shared" si="40"/>
        <v>#N/A</v>
      </c>
      <c r="H335" s="29" t="e">
        <f t="shared" si="44"/>
        <v>#N/A</v>
      </c>
      <c r="I335" s="29" t="e">
        <f t="shared" si="41"/>
        <v>#N/A</v>
      </c>
      <c r="J335" s="29" t="e">
        <f>SUM($H$18:$H335)</f>
        <v>#N/A</v>
      </c>
    </row>
    <row r="336" spans="1:10" x14ac:dyDescent="0.2">
      <c r="A336" s="26" t="e">
        <f t="shared" si="42"/>
        <v>#N/A</v>
      </c>
      <c r="B336" s="27" t="e">
        <f t="shared" si="36"/>
        <v>#N/A</v>
      </c>
      <c r="C336" s="29" t="e">
        <f t="shared" si="43"/>
        <v>#N/A</v>
      </c>
      <c r="D336" s="29" t="e">
        <f t="shared" si="37"/>
        <v>#N/A</v>
      </c>
      <c r="E336" s="30" t="e">
        <f t="shared" si="38"/>
        <v>#N/A</v>
      </c>
      <c r="F336" s="29" t="e">
        <f t="shared" si="39"/>
        <v>#N/A</v>
      </c>
      <c r="G336" s="29" t="e">
        <f t="shared" si="40"/>
        <v>#N/A</v>
      </c>
      <c r="H336" s="29" t="e">
        <f t="shared" si="44"/>
        <v>#N/A</v>
      </c>
      <c r="I336" s="29" t="e">
        <f t="shared" si="41"/>
        <v>#N/A</v>
      </c>
      <c r="J336" s="29" t="e">
        <f>SUM($H$18:$H336)</f>
        <v>#N/A</v>
      </c>
    </row>
    <row r="337" spans="1:10" x14ac:dyDescent="0.2">
      <c r="A337" s="26" t="e">
        <f t="shared" si="42"/>
        <v>#N/A</v>
      </c>
      <c r="B337" s="27" t="e">
        <f t="shared" si="36"/>
        <v>#N/A</v>
      </c>
      <c r="C337" s="29" t="e">
        <f t="shared" si="43"/>
        <v>#N/A</v>
      </c>
      <c r="D337" s="29" t="e">
        <f t="shared" si="37"/>
        <v>#N/A</v>
      </c>
      <c r="E337" s="30" t="e">
        <f t="shared" si="38"/>
        <v>#N/A</v>
      </c>
      <c r="F337" s="29" t="e">
        <f t="shared" si="39"/>
        <v>#N/A</v>
      </c>
      <c r="G337" s="29" t="e">
        <f t="shared" si="40"/>
        <v>#N/A</v>
      </c>
      <c r="H337" s="29" t="e">
        <f t="shared" si="44"/>
        <v>#N/A</v>
      </c>
      <c r="I337" s="29" t="e">
        <f t="shared" si="41"/>
        <v>#N/A</v>
      </c>
      <c r="J337" s="29" t="e">
        <f>SUM($H$18:$H337)</f>
        <v>#N/A</v>
      </c>
    </row>
    <row r="338" spans="1:10" x14ac:dyDescent="0.2">
      <c r="A338" s="26" t="e">
        <f t="shared" si="42"/>
        <v>#N/A</v>
      </c>
      <c r="B338" s="27" t="e">
        <f t="shared" ref="B338:B377" si="45">IF(Pay_Num_3&lt;&gt;"",DATE(YEAR(Loan_Start_3),MONTH(Loan_Start_3)+(Pay_Num_3)*12/Num_Pmt_Per_Year_3,DAY(Loan_Start_3)),"")</f>
        <v>#N/A</v>
      </c>
      <c r="C338" s="29" t="e">
        <f t="shared" si="43"/>
        <v>#N/A</v>
      </c>
      <c r="D338" s="29" t="e">
        <f t="shared" ref="D338:D377" si="46">IF(Pay_Num_3&lt;&gt;"",Scheduled_Monthly_Payment_3,"")</f>
        <v>#N/A</v>
      </c>
      <c r="E338" s="30" t="e">
        <f t="shared" ref="E338:E377" si="47">IF(AND(Pay_Num_3&lt;&gt;"",Sched_Pay_3+Scheduled_Extra_Payments_3&lt;Beg_Bal_3),Scheduled_Extra_Payments_3,IF(AND(Pay_Num_3&lt;&gt;"",Beg_Bal_3-Sched_Pay_3&gt;0),Beg_Bal_3-Sched_Pay_3,IF(Pay_Num_3&lt;&gt;"",0,"")))</f>
        <v>#N/A</v>
      </c>
      <c r="F338" s="29" t="e">
        <f t="shared" ref="F338:F377" si="48">IF(AND(Pay_Num_3&lt;&gt;"",Sched_Pay_3+Extra_Pay_3&lt;Beg_Bal_3),Sched_Pay_3+Extra_Pay_3,IF(Pay_Num_3&lt;&gt;"",Beg_Bal_3,""))</f>
        <v>#N/A</v>
      </c>
      <c r="G338" s="29" t="e">
        <f t="shared" ref="G338:G377" si="49">IF(Pay_Num_3&lt;&gt;"",Total_Pay_3-Int_3,"")</f>
        <v>#N/A</v>
      </c>
      <c r="H338" s="29" t="e">
        <f t="shared" si="44"/>
        <v>#N/A</v>
      </c>
      <c r="I338" s="29" t="e">
        <f t="shared" ref="I338:I377" si="50">IF(AND(Pay_Num_3&lt;&gt;"",Sched_Pay_3+Extra_Pay_3&lt;Beg_Bal_3),Beg_Bal_3-Princ_3,IF(Pay_Num_3&lt;&gt;"",0,""))</f>
        <v>#N/A</v>
      </c>
      <c r="J338" s="29" t="e">
        <f>SUM($H$18:$H338)</f>
        <v>#N/A</v>
      </c>
    </row>
    <row r="339" spans="1:10" x14ac:dyDescent="0.2">
      <c r="A339" s="26" t="e">
        <f t="shared" ref="A339:A377" si="51">IF(Values_Entered_3,A338+1,"")</f>
        <v>#N/A</v>
      </c>
      <c r="B339" s="27" t="e">
        <f t="shared" si="45"/>
        <v>#N/A</v>
      </c>
      <c r="C339" s="29" t="e">
        <f t="shared" ref="C339:C377" si="52">IF(Pay_Num_3&lt;&gt;"",I338,"")</f>
        <v>#N/A</v>
      </c>
      <c r="D339" s="29" t="e">
        <f t="shared" si="46"/>
        <v>#N/A</v>
      </c>
      <c r="E339" s="30" t="e">
        <f t="shared" si="47"/>
        <v>#N/A</v>
      </c>
      <c r="F339" s="29" t="e">
        <f t="shared" si="48"/>
        <v>#N/A</v>
      </c>
      <c r="G339" s="29" t="e">
        <f t="shared" si="49"/>
        <v>#N/A</v>
      </c>
      <c r="H339" s="29" t="e">
        <f t="shared" ref="H339:H377" si="53">IF(Pay_Num_3&lt;&gt;"",Beg_Bal_3*Interest_Rate_3/Num_Pmt_Per_Year_3,"")</f>
        <v>#N/A</v>
      </c>
      <c r="I339" s="29" t="e">
        <f t="shared" si="50"/>
        <v>#N/A</v>
      </c>
      <c r="J339" s="29" t="e">
        <f>SUM($H$18:$H339)</f>
        <v>#N/A</v>
      </c>
    </row>
    <row r="340" spans="1:10" x14ac:dyDescent="0.2">
      <c r="A340" s="26" t="e">
        <f t="shared" si="51"/>
        <v>#N/A</v>
      </c>
      <c r="B340" s="27" t="e">
        <f t="shared" si="45"/>
        <v>#N/A</v>
      </c>
      <c r="C340" s="29" t="e">
        <f t="shared" si="52"/>
        <v>#N/A</v>
      </c>
      <c r="D340" s="29" t="e">
        <f t="shared" si="46"/>
        <v>#N/A</v>
      </c>
      <c r="E340" s="30" t="e">
        <f t="shared" si="47"/>
        <v>#N/A</v>
      </c>
      <c r="F340" s="29" t="e">
        <f t="shared" si="48"/>
        <v>#N/A</v>
      </c>
      <c r="G340" s="29" t="e">
        <f t="shared" si="49"/>
        <v>#N/A</v>
      </c>
      <c r="H340" s="29" t="e">
        <f t="shared" si="53"/>
        <v>#N/A</v>
      </c>
      <c r="I340" s="29" t="e">
        <f t="shared" si="50"/>
        <v>#N/A</v>
      </c>
      <c r="J340" s="29" t="e">
        <f>SUM($H$18:$H340)</f>
        <v>#N/A</v>
      </c>
    </row>
    <row r="341" spans="1:10" x14ac:dyDescent="0.2">
      <c r="A341" s="26" t="e">
        <f t="shared" si="51"/>
        <v>#N/A</v>
      </c>
      <c r="B341" s="27" t="e">
        <f t="shared" si="45"/>
        <v>#N/A</v>
      </c>
      <c r="C341" s="29" t="e">
        <f t="shared" si="52"/>
        <v>#N/A</v>
      </c>
      <c r="D341" s="29" t="e">
        <f t="shared" si="46"/>
        <v>#N/A</v>
      </c>
      <c r="E341" s="30" t="e">
        <f t="shared" si="47"/>
        <v>#N/A</v>
      </c>
      <c r="F341" s="29" t="e">
        <f t="shared" si="48"/>
        <v>#N/A</v>
      </c>
      <c r="G341" s="29" t="e">
        <f t="shared" si="49"/>
        <v>#N/A</v>
      </c>
      <c r="H341" s="29" t="e">
        <f t="shared" si="53"/>
        <v>#N/A</v>
      </c>
      <c r="I341" s="29" t="e">
        <f t="shared" si="50"/>
        <v>#N/A</v>
      </c>
      <c r="J341" s="29" t="e">
        <f>SUM($H$18:$H341)</f>
        <v>#N/A</v>
      </c>
    </row>
    <row r="342" spans="1:10" x14ac:dyDescent="0.2">
      <c r="A342" s="26" t="e">
        <f t="shared" si="51"/>
        <v>#N/A</v>
      </c>
      <c r="B342" s="27" t="e">
        <f t="shared" si="45"/>
        <v>#N/A</v>
      </c>
      <c r="C342" s="29" t="e">
        <f t="shared" si="52"/>
        <v>#N/A</v>
      </c>
      <c r="D342" s="29" t="e">
        <f t="shared" si="46"/>
        <v>#N/A</v>
      </c>
      <c r="E342" s="30" t="e">
        <f t="shared" si="47"/>
        <v>#N/A</v>
      </c>
      <c r="F342" s="29" t="e">
        <f t="shared" si="48"/>
        <v>#N/A</v>
      </c>
      <c r="G342" s="29" t="e">
        <f t="shared" si="49"/>
        <v>#N/A</v>
      </c>
      <c r="H342" s="29" t="e">
        <f t="shared" si="53"/>
        <v>#N/A</v>
      </c>
      <c r="I342" s="29" t="e">
        <f t="shared" si="50"/>
        <v>#N/A</v>
      </c>
      <c r="J342" s="29" t="e">
        <f>SUM($H$18:$H342)</f>
        <v>#N/A</v>
      </c>
    </row>
    <row r="343" spans="1:10" x14ac:dyDescent="0.2">
      <c r="A343" s="26" t="e">
        <f t="shared" si="51"/>
        <v>#N/A</v>
      </c>
      <c r="B343" s="27" t="e">
        <f t="shared" si="45"/>
        <v>#N/A</v>
      </c>
      <c r="C343" s="29" t="e">
        <f t="shared" si="52"/>
        <v>#N/A</v>
      </c>
      <c r="D343" s="29" t="e">
        <f t="shared" si="46"/>
        <v>#N/A</v>
      </c>
      <c r="E343" s="30" t="e">
        <f t="shared" si="47"/>
        <v>#N/A</v>
      </c>
      <c r="F343" s="29" t="e">
        <f t="shared" si="48"/>
        <v>#N/A</v>
      </c>
      <c r="G343" s="29" t="e">
        <f t="shared" si="49"/>
        <v>#N/A</v>
      </c>
      <c r="H343" s="29" t="e">
        <f t="shared" si="53"/>
        <v>#N/A</v>
      </c>
      <c r="I343" s="29" t="e">
        <f t="shared" si="50"/>
        <v>#N/A</v>
      </c>
      <c r="J343" s="29" t="e">
        <f>SUM($H$18:$H343)</f>
        <v>#N/A</v>
      </c>
    </row>
    <row r="344" spans="1:10" x14ac:dyDescent="0.2">
      <c r="A344" s="26" t="e">
        <f t="shared" si="51"/>
        <v>#N/A</v>
      </c>
      <c r="B344" s="27" t="e">
        <f t="shared" si="45"/>
        <v>#N/A</v>
      </c>
      <c r="C344" s="29" t="e">
        <f t="shared" si="52"/>
        <v>#N/A</v>
      </c>
      <c r="D344" s="29" t="e">
        <f t="shared" si="46"/>
        <v>#N/A</v>
      </c>
      <c r="E344" s="30" t="e">
        <f t="shared" si="47"/>
        <v>#N/A</v>
      </c>
      <c r="F344" s="29" t="e">
        <f t="shared" si="48"/>
        <v>#N/A</v>
      </c>
      <c r="G344" s="29" t="e">
        <f t="shared" si="49"/>
        <v>#N/A</v>
      </c>
      <c r="H344" s="29" t="e">
        <f t="shared" si="53"/>
        <v>#N/A</v>
      </c>
      <c r="I344" s="29" t="e">
        <f t="shared" si="50"/>
        <v>#N/A</v>
      </c>
      <c r="J344" s="29" t="e">
        <f>SUM($H$18:$H344)</f>
        <v>#N/A</v>
      </c>
    </row>
    <row r="345" spans="1:10" x14ac:dyDescent="0.2">
      <c r="A345" s="26" t="e">
        <f t="shared" si="51"/>
        <v>#N/A</v>
      </c>
      <c r="B345" s="27" t="e">
        <f t="shared" si="45"/>
        <v>#N/A</v>
      </c>
      <c r="C345" s="29" t="e">
        <f t="shared" si="52"/>
        <v>#N/A</v>
      </c>
      <c r="D345" s="29" t="e">
        <f t="shared" si="46"/>
        <v>#N/A</v>
      </c>
      <c r="E345" s="30" t="e">
        <f t="shared" si="47"/>
        <v>#N/A</v>
      </c>
      <c r="F345" s="29" t="e">
        <f t="shared" si="48"/>
        <v>#N/A</v>
      </c>
      <c r="G345" s="29" t="e">
        <f t="shared" si="49"/>
        <v>#N/A</v>
      </c>
      <c r="H345" s="29" t="e">
        <f t="shared" si="53"/>
        <v>#N/A</v>
      </c>
      <c r="I345" s="29" t="e">
        <f t="shared" si="50"/>
        <v>#N/A</v>
      </c>
      <c r="J345" s="29" t="e">
        <f>SUM($H$18:$H345)</f>
        <v>#N/A</v>
      </c>
    </row>
    <row r="346" spans="1:10" x14ac:dyDescent="0.2">
      <c r="A346" s="26" t="e">
        <f t="shared" si="51"/>
        <v>#N/A</v>
      </c>
      <c r="B346" s="27" t="e">
        <f t="shared" si="45"/>
        <v>#N/A</v>
      </c>
      <c r="C346" s="29" t="e">
        <f t="shared" si="52"/>
        <v>#N/A</v>
      </c>
      <c r="D346" s="29" t="e">
        <f t="shared" si="46"/>
        <v>#N/A</v>
      </c>
      <c r="E346" s="30" t="e">
        <f t="shared" si="47"/>
        <v>#N/A</v>
      </c>
      <c r="F346" s="29" t="e">
        <f t="shared" si="48"/>
        <v>#N/A</v>
      </c>
      <c r="G346" s="29" t="e">
        <f t="shared" si="49"/>
        <v>#N/A</v>
      </c>
      <c r="H346" s="29" t="e">
        <f t="shared" si="53"/>
        <v>#N/A</v>
      </c>
      <c r="I346" s="29" t="e">
        <f t="shared" si="50"/>
        <v>#N/A</v>
      </c>
      <c r="J346" s="29" t="e">
        <f>SUM($H$18:$H346)</f>
        <v>#N/A</v>
      </c>
    </row>
    <row r="347" spans="1:10" x14ac:dyDescent="0.2">
      <c r="A347" s="26" t="e">
        <f t="shared" si="51"/>
        <v>#N/A</v>
      </c>
      <c r="B347" s="27" t="e">
        <f t="shared" si="45"/>
        <v>#N/A</v>
      </c>
      <c r="C347" s="29" t="e">
        <f t="shared" si="52"/>
        <v>#N/A</v>
      </c>
      <c r="D347" s="29" t="e">
        <f t="shared" si="46"/>
        <v>#N/A</v>
      </c>
      <c r="E347" s="30" t="e">
        <f t="shared" si="47"/>
        <v>#N/A</v>
      </c>
      <c r="F347" s="29" t="e">
        <f t="shared" si="48"/>
        <v>#N/A</v>
      </c>
      <c r="G347" s="29" t="e">
        <f t="shared" si="49"/>
        <v>#N/A</v>
      </c>
      <c r="H347" s="29" t="e">
        <f t="shared" si="53"/>
        <v>#N/A</v>
      </c>
      <c r="I347" s="29" t="e">
        <f t="shared" si="50"/>
        <v>#N/A</v>
      </c>
      <c r="J347" s="29" t="e">
        <f>SUM($H$18:$H347)</f>
        <v>#N/A</v>
      </c>
    </row>
    <row r="348" spans="1:10" x14ac:dyDescent="0.2">
      <c r="A348" s="26" t="e">
        <f t="shared" si="51"/>
        <v>#N/A</v>
      </c>
      <c r="B348" s="27" t="e">
        <f t="shared" si="45"/>
        <v>#N/A</v>
      </c>
      <c r="C348" s="29" t="e">
        <f t="shared" si="52"/>
        <v>#N/A</v>
      </c>
      <c r="D348" s="29" t="e">
        <f t="shared" si="46"/>
        <v>#N/A</v>
      </c>
      <c r="E348" s="30" t="e">
        <f t="shared" si="47"/>
        <v>#N/A</v>
      </c>
      <c r="F348" s="29" t="e">
        <f t="shared" si="48"/>
        <v>#N/A</v>
      </c>
      <c r="G348" s="29" t="e">
        <f t="shared" si="49"/>
        <v>#N/A</v>
      </c>
      <c r="H348" s="29" t="e">
        <f t="shared" si="53"/>
        <v>#N/A</v>
      </c>
      <c r="I348" s="29" t="e">
        <f t="shared" si="50"/>
        <v>#N/A</v>
      </c>
      <c r="J348" s="29" t="e">
        <f>SUM($H$18:$H348)</f>
        <v>#N/A</v>
      </c>
    </row>
    <row r="349" spans="1:10" x14ac:dyDescent="0.2">
      <c r="A349" s="26" t="e">
        <f t="shared" si="51"/>
        <v>#N/A</v>
      </c>
      <c r="B349" s="27" t="e">
        <f t="shared" si="45"/>
        <v>#N/A</v>
      </c>
      <c r="C349" s="29" t="e">
        <f t="shared" si="52"/>
        <v>#N/A</v>
      </c>
      <c r="D349" s="29" t="e">
        <f t="shared" si="46"/>
        <v>#N/A</v>
      </c>
      <c r="E349" s="30" t="e">
        <f t="shared" si="47"/>
        <v>#N/A</v>
      </c>
      <c r="F349" s="29" t="e">
        <f t="shared" si="48"/>
        <v>#N/A</v>
      </c>
      <c r="G349" s="29" t="e">
        <f t="shared" si="49"/>
        <v>#N/A</v>
      </c>
      <c r="H349" s="29" t="e">
        <f t="shared" si="53"/>
        <v>#N/A</v>
      </c>
      <c r="I349" s="29" t="e">
        <f t="shared" si="50"/>
        <v>#N/A</v>
      </c>
      <c r="J349" s="29" t="e">
        <f>SUM($H$18:$H349)</f>
        <v>#N/A</v>
      </c>
    </row>
    <row r="350" spans="1:10" x14ac:dyDescent="0.2">
      <c r="A350" s="26" t="e">
        <f t="shared" si="51"/>
        <v>#N/A</v>
      </c>
      <c r="B350" s="27" t="e">
        <f t="shared" si="45"/>
        <v>#N/A</v>
      </c>
      <c r="C350" s="29" t="e">
        <f t="shared" si="52"/>
        <v>#N/A</v>
      </c>
      <c r="D350" s="29" t="e">
        <f t="shared" si="46"/>
        <v>#N/A</v>
      </c>
      <c r="E350" s="30" t="e">
        <f t="shared" si="47"/>
        <v>#N/A</v>
      </c>
      <c r="F350" s="29" t="e">
        <f t="shared" si="48"/>
        <v>#N/A</v>
      </c>
      <c r="G350" s="29" t="e">
        <f t="shared" si="49"/>
        <v>#N/A</v>
      </c>
      <c r="H350" s="29" t="e">
        <f t="shared" si="53"/>
        <v>#N/A</v>
      </c>
      <c r="I350" s="29" t="e">
        <f t="shared" si="50"/>
        <v>#N/A</v>
      </c>
      <c r="J350" s="29" t="e">
        <f>SUM($H$18:$H350)</f>
        <v>#N/A</v>
      </c>
    </row>
    <row r="351" spans="1:10" x14ac:dyDescent="0.2">
      <c r="A351" s="26" t="e">
        <f t="shared" si="51"/>
        <v>#N/A</v>
      </c>
      <c r="B351" s="27" t="e">
        <f t="shared" si="45"/>
        <v>#N/A</v>
      </c>
      <c r="C351" s="29" t="e">
        <f t="shared" si="52"/>
        <v>#N/A</v>
      </c>
      <c r="D351" s="29" t="e">
        <f t="shared" si="46"/>
        <v>#N/A</v>
      </c>
      <c r="E351" s="30" t="e">
        <f t="shared" si="47"/>
        <v>#N/A</v>
      </c>
      <c r="F351" s="29" t="e">
        <f t="shared" si="48"/>
        <v>#N/A</v>
      </c>
      <c r="G351" s="29" t="e">
        <f t="shared" si="49"/>
        <v>#N/A</v>
      </c>
      <c r="H351" s="29" t="e">
        <f t="shared" si="53"/>
        <v>#N/A</v>
      </c>
      <c r="I351" s="29" t="e">
        <f t="shared" si="50"/>
        <v>#N/A</v>
      </c>
      <c r="J351" s="29" t="e">
        <f>SUM($H$18:$H351)</f>
        <v>#N/A</v>
      </c>
    </row>
    <row r="352" spans="1:10" x14ac:dyDescent="0.2">
      <c r="A352" s="26" t="e">
        <f t="shared" si="51"/>
        <v>#N/A</v>
      </c>
      <c r="B352" s="27" t="e">
        <f t="shared" si="45"/>
        <v>#N/A</v>
      </c>
      <c r="C352" s="29" t="e">
        <f t="shared" si="52"/>
        <v>#N/A</v>
      </c>
      <c r="D352" s="29" t="e">
        <f t="shared" si="46"/>
        <v>#N/A</v>
      </c>
      <c r="E352" s="30" t="e">
        <f t="shared" si="47"/>
        <v>#N/A</v>
      </c>
      <c r="F352" s="29" t="e">
        <f t="shared" si="48"/>
        <v>#N/A</v>
      </c>
      <c r="G352" s="29" t="e">
        <f t="shared" si="49"/>
        <v>#N/A</v>
      </c>
      <c r="H352" s="29" t="e">
        <f t="shared" si="53"/>
        <v>#N/A</v>
      </c>
      <c r="I352" s="29" t="e">
        <f t="shared" si="50"/>
        <v>#N/A</v>
      </c>
      <c r="J352" s="29" t="e">
        <f>SUM($H$18:$H352)</f>
        <v>#N/A</v>
      </c>
    </row>
    <row r="353" spans="1:10" x14ac:dyDescent="0.2">
      <c r="A353" s="26" t="e">
        <f t="shared" si="51"/>
        <v>#N/A</v>
      </c>
      <c r="B353" s="27" t="e">
        <f t="shared" si="45"/>
        <v>#N/A</v>
      </c>
      <c r="C353" s="29" t="e">
        <f t="shared" si="52"/>
        <v>#N/A</v>
      </c>
      <c r="D353" s="29" t="e">
        <f t="shared" si="46"/>
        <v>#N/A</v>
      </c>
      <c r="E353" s="30" t="e">
        <f t="shared" si="47"/>
        <v>#N/A</v>
      </c>
      <c r="F353" s="29" t="e">
        <f t="shared" si="48"/>
        <v>#N/A</v>
      </c>
      <c r="G353" s="29" t="e">
        <f t="shared" si="49"/>
        <v>#N/A</v>
      </c>
      <c r="H353" s="29" t="e">
        <f t="shared" si="53"/>
        <v>#N/A</v>
      </c>
      <c r="I353" s="29" t="e">
        <f t="shared" si="50"/>
        <v>#N/A</v>
      </c>
      <c r="J353" s="29" t="e">
        <f>SUM($H$18:$H353)</f>
        <v>#N/A</v>
      </c>
    </row>
    <row r="354" spans="1:10" x14ac:dyDescent="0.2">
      <c r="A354" s="26" t="e">
        <f t="shared" si="51"/>
        <v>#N/A</v>
      </c>
      <c r="B354" s="27" t="e">
        <f t="shared" si="45"/>
        <v>#N/A</v>
      </c>
      <c r="C354" s="29" t="e">
        <f t="shared" si="52"/>
        <v>#N/A</v>
      </c>
      <c r="D354" s="29" t="e">
        <f t="shared" si="46"/>
        <v>#N/A</v>
      </c>
      <c r="E354" s="30" t="e">
        <f t="shared" si="47"/>
        <v>#N/A</v>
      </c>
      <c r="F354" s="29" t="e">
        <f t="shared" si="48"/>
        <v>#N/A</v>
      </c>
      <c r="G354" s="29" t="e">
        <f t="shared" si="49"/>
        <v>#N/A</v>
      </c>
      <c r="H354" s="29" t="e">
        <f t="shared" si="53"/>
        <v>#N/A</v>
      </c>
      <c r="I354" s="29" t="e">
        <f t="shared" si="50"/>
        <v>#N/A</v>
      </c>
      <c r="J354" s="29" t="e">
        <f>SUM($H$18:$H354)</f>
        <v>#N/A</v>
      </c>
    </row>
    <row r="355" spans="1:10" x14ac:dyDescent="0.2">
      <c r="A355" s="26" t="e">
        <f t="shared" si="51"/>
        <v>#N/A</v>
      </c>
      <c r="B355" s="27" t="e">
        <f t="shared" si="45"/>
        <v>#N/A</v>
      </c>
      <c r="C355" s="29" t="e">
        <f t="shared" si="52"/>
        <v>#N/A</v>
      </c>
      <c r="D355" s="29" t="e">
        <f t="shared" si="46"/>
        <v>#N/A</v>
      </c>
      <c r="E355" s="30" t="e">
        <f t="shared" si="47"/>
        <v>#N/A</v>
      </c>
      <c r="F355" s="29" t="e">
        <f t="shared" si="48"/>
        <v>#N/A</v>
      </c>
      <c r="G355" s="29" t="e">
        <f t="shared" si="49"/>
        <v>#N/A</v>
      </c>
      <c r="H355" s="29" t="e">
        <f t="shared" si="53"/>
        <v>#N/A</v>
      </c>
      <c r="I355" s="29" t="e">
        <f t="shared" si="50"/>
        <v>#N/A</v>
      </c>
      <c r="J355" s="29" t="e">
        <f>SUM($H$18:$H355)</f>
        <v>#N/A</v>
      </c>
    </row>
    <row r="356" spans="1:10" x14ac:dyDescent="0.2">
      <c r="A356" s="26" t="e">
        <f t="shared" si="51"/>
        <v>#N/A</v>
      </c>
      <c r="B356" s="27" t="e">
        <f t="shared" si="45"/>
        <v>#N/A</v>
      </c>
      <c r="C356" s="29" t="e">
        <f t="shared" si="52"/>
        <v>#N/A</v>
      </c>
      <c r="D356" s="29" t="e">
        <f t="shared" si="46"/>
        <v>#N/A</v>
      </c>
      <c r="E356" s="30" t="e">
        <f t="shared" si="47"/>
        <v>#N/A</v>
      </c>
      <c r="F356" s="29" t="e">
        <f t="shared" si="48"/>
        <v>#N/A</v>
      </c>
      <c r="G356" s="29" t="e">
        <f t="shared" si="49"/>
        <v>#N/A</v>
      </c>
      <c r="H356" s="29" t="e">
        <f t="shared" si="53"/>
        <v>#N/A</v>
      </c>
      <c r="I356" s="29" t="e">
        <f t="shared" si="50"/>
        <v>#N/A</v>
      </c>
      <c r="J356" s="29" t="e">
        <f>SUM($H$18:$H356)</f>
        <v>#N/A</v>
      </c>
    </row>
    <row r="357" spans="1:10" x14ac:dyDescent="0.2">
      <c r="A357" s="26" t="e">
        <f t="shared" si="51"/>
        <v>#N/A</v>
      </c>
      <c r="B357" s="27" t="e">
        <f t="shared" si="45"/>
        <v>#N/A</v>
      </c>
      <c r="C357" s="29" t="e">
        <f t="shared" si="52"/>
        <v>#N/A</v>
      </c>
      <c r="D357" s="29" t="e">
        <f t="shared" si="46"/>
        <v>#N/A</v>
      </c>
      <c r="E357" s="30" t="e">
        <f t="shared" si="47"/>
        <v>#N/A</v>
      </c>
      <c r="F357" s="29" t="e">
        <f t="shared" si="48"/>
        <v>#N/A</v>
      </c>
      <c r="G357" s="29" t="e">
        <f t="shared" si="49"/>
        <v>#N/A</v>
      </c>
      <c r="H357" s="29" t="e">
        <f t="shared" si="53"/>
        <v>#N/A</v>
      </c>
      <c r="I357" s="29" t="e">
        <f t="shared" si="50"/>
        <v>#N/A</v>
      </c>
      <c r="J357" s="29" t="e">
        <f>SUM($H$18:$H357)</f>
        <v>#N/A</v>
      </c>
    </row>
    <row r="358" spans="1:10" x14ac:dyDescent="0.2">
      <c r="A358" s="26" t="e">
        <f t="shared" si="51"/>
        <v>#N/A</v>
      </c>
      <c r="B358" s="27" t="e">
        <f t="shared" si="45"/>
        <v>#N/A</v>
      </c>
      <c r="C358" s="29" t="e">
        <f t="shared" si="52"/>
        <v>#N/A</v>
      </c>
      <c r="D358" s="29" t="e">
        <f t="shared" si="46"/>
        <v>#N/A</v>
      </c>
      <c r="E358" s="30" t="e">
        <f t="shared" si="47"/>
        <v>#N/A</v>
      </c>
      <c r="F358" s="29" t="e">
        <f t="shared" si="48"/>
        <v>#N/A</v>
      </c>
      <c r="G358" s="29" t="e">
        <f t="shared" si="49"/>
        <v>#N/A</v>
      </c>
      <c r="H358" s="29" t="e">
        <f t="shared" si="53"/>
        <v>#N/A</v>
      </c>
      <c r="I358" s="29" t="e">
        <f t="shared" si="50"/>
        <v>#N/A</v>
      </c>
      <c r="J358" s="29" t="e">
        <f>SUM($H$18:$H358)</f>
        <v>#N/A</v>
      </c>
    </row>
    <row r="359" spans="1:10" x14ac:dyDescent="0.2">
      <c r="A359" s="26" t="e">
        <f t="shared" si="51"/>
        <v>#N/A</v>
      </c>
      <c r="B359" s="27" t="e">
        <f t="shared" si="45"/>
        <v>#N/A</v>
      </c>
      <c r="C359" s="29" t="e">
        <f t="shared" si="52"/>
        <v>#N/A</v>
      </c>
      <c r="D359" s="29" t="e">
        <f t="shared" si="46"/>
        <v>#N/A</v>
      </c>
      <c r="E359" s="30" t="e">
        <f t="shared" si="47"/>
        <v>#N/A</v>
      </c>
      <c r="F359" s="29" t="e">
        <f t="shared" si="48"/>
        <v>#N/A</v>
      </c>
      <c r="G359" s="29" t="e">
        <f t="shared" si="49"/>
        <v>#N/A</v>
      </c>
      <c r="H359" s="29" t="e">
        <f t="shared" si="53"/>
        <v>#N/A</v>
      </c>
      <c r="I359" s="29" t="e">
        <f t="shared" si="50"/>
        <v>#N/A</v>
      </c>
      <c r="J359" s="29" t="e">
        <f>SUM($H$18:$H359)</f>
        <v>#N/A</v>
      </c>
    </row>
    <row r="360" spans="1:10" x14ac:dyDescent="0.2">
      <c r="A360" s="26" t="e">
        <f t="shared" si="51"/>
        <v>#N/A</v>
      </c>
      <c r="B360" s="27" t="e">
        <f t="shared" si="45"/>
        <v>#N/A</v>
      </c>
      <c r="C360" s="29" t="e">
        <f t="shared" si="52"/>
        <v>#N/A</v>
      </c>
      <c r="D360" s="29" t="e">
        <f t="shared" si="46"/>
        <v>#N/A</v>
      </c>
      <c r="E360" s="30" t="e">
        <f t="shared" si="47"/>
        <v>#N/A</v>
      </c>
      <c r="F360" s="29" t="e">
        <f t="shared" si="48"/>
        <v>#N/A</v>
      </c>
      <c r="G360" s="29" t="e">
        <f t="shared" si="49"/>
        <v>#N/A</v>
      </c>
      <c r="H360" s="29" t="e">
        <f t="shared" si="53"/>
        <v>#N/A</v>
      </c>
      <c r="I360" s="29" t="e">
        <f t="shared" si="50"/>
        <v>#N/A</v>
      </c>
      <c r="J360" s="29" t="e">
        <f>SUM($H$18:$H360)</f>
        <v>#N/A</v>
      </c>
    </row>
    <row r="361" spans="1:10" x14ac:dyDescent="0.2">
      <c r="A361" s="26" t="e">
        <f t="shared" si="51"/>
        <v>#N/A</v>
      </c>
      <c r="B361" s="27" t="e">
        <f t="shared" si="45"/>
        <v>#N/A</v>
      </c>
      <c r="C361" s="29" t="e">
        <f t="shared" si="52"/>
        <v>#N/A</v>
      </c>
      <c r="D361" s="29" t="e">
        <f t="shared" si="46"/>
        <v>#N/A</v>
      </c>
      <c r="E361" s="30" t="e">
        <f t="shared" si="47"/>
        <v>#N/A</v>
      </c>
      <c r="F361" s="29" t="e">
        <f t="shared" si="48"/>
        <v>#N/A</v>
      </c>
      <c r="G361" s="29" t="e">
        <f t="shared" si="49"/>
        <v>#N/A</v>
      </c>
      <c r="H361" s="29" t="e">
        <f t="shared" si="53"/>
        <v>#N/A</v>
      </c>
      <c r="I361" s="29" t="e">
        <f t="shared" si="50"/>
        <v>#N/A</v>
      </c>
      <c r="J361" s="29" t="e">
        <f>SUM($H$18:$H361)</f>
        <v>#N/A</v>
      </c>
    </row>
    <row r="362" spans="1:10" x14ac:dyDescent="0.2">
      <c r="A362" s="26" t="e">
        <f t="shared" si="51"/>
        <v>#N/A</v>
      </c>
      <c r="B362" s="27" t="e">
        <f t="shared" si="45"/>
        <v>#N/A</v>
      </c>
      <c r="C362" s="29" t="e">
        <f t="shared" si="52"/>
        <v>#N/A</v>
      </c>
      <c r="D362" s="29" t="e">
        <f t="shared" si="46"/>
        <v>#N/A</v>
      </c>
      <c r="E362" s="30" t="e">
        <f t="shared" si="47"/>
        <v>#N/A</v>
      </c>
      <c r="F362" s="29" t="e">
        <f t="shared" si="48"/>
        <v>#N/A</v>
      </c>
      <c r="G362" s="29" t="e">
        <f t="shared" si="49"/>
        <v>#N/A</v>
      </c>
      <c r="H362" s="29" t="e">
        <f t="shared" si="53"/>
        <v>#N/A</v>
      </c>
      <c r="I362" s="29" t="e">
        <f t="shared" si="50"/>
        <v>#N/A</v>
      </c>
      <c r="J362" s="29" t="e">
        <f>SUM($H$18:$H362)</f>
        <v>#N/A</v>
      </c>
    </row>
    <row r="363" spans="1:10" x14ac:dyDescent="0.2">
      <c r="A363" s="26" t="e">
        <f t="shared" si="51"/>
        <v>#N/A</v>
      </c>
      <c r="B363" s="27" t="e">
        <f t="shared" si="45"/>
        <v>#N/A</v>
      </c>
      <c r="C363" s="29" t="e">
        <f t="shared" si="52"/>
        <v>#N/A</v>
      </c>
      <c r="D363" s="29" t="e">
        <f t="shared" si="46"/>
        <v>#N/A</v>
      </c>
      <c r="E363" s="30" t="e">
        <f t="shared" si="47"/>
        <v>#N/A</v>
      </c>
      <c r="F363" s="29" t="e">
        <f t="shared" si="48"/>
        <v>#N/A</v>
      </c>
      <c r="G363" s="29" t="e">
        <f t="shared" si="49"/>
        <v>#N/A</v>
      </c>
      <c r="H363" s="29" t="e">
        <f t="shared" si="53"/>
        <v>#N/A</v>
      </c>
      <c r="I363" s="29" t="e">
        <f t="shared" si="50"/>
        <v>#N/A</v>
      </c>
      <c r="J363" s="29" t="e">
        <f>SUM($H$18:$H363)</f>
        <v>#N/A</v>
      </c>
    </row>
    <row r="364" spans="1:10" x14ac:dyDescent="0.2">
      <c r="A364" s="26" t="e">
        <f t="shared" si="51"/>
        <v>#N/A</v>
      </c>
      <c r="B364" s="27" t="e">
        <f t="shared" si="45"/>
        <v>#N/A</v>
      </c>
      <c r="C364" s="29" t="e">
        <f t="shared" si="52"/>
        <v>#N/A</v>
      </c>
      <c r="D364" s="29" t="e">
        <f t="shared" si="46"/>
        <v>#N/A</v>
      </c>
      <c r="E364" s="30" t="e">
        <f t="shared" si="47"/>
        <v>#N/A</v>
      </c>
      <c r="F364" s="29" t="e">
        <f t="shared" si="48"/>
        <v>#N/A</v>
      </c>
      <c r="G364" s="29" t="e">
        <f t="shared" si="49"/>
        <v>#N/A</v>
      </c>
      <c r="H364" s="29" t="e">
        <f t="shared" si="53"/>
        <v>#N/A</v>
      </c>
      <c r="I364" s="29" t="e">
        <f t="shared" si="50"/>
        <v>#N/A</v>
      </c>
      <c r="J364" s="29" t="e">
        <f>SUM($H$18:$H364)</f>
        <v>#N/A</v>
      </c>
    </row>
    <row r="365" spans="1:10" x14ac:dyDescent="0.2">
      <c r="A365" s="26" t="e">
        <f t="shared" si="51"/>
        <v>#N/A</v>
      </c>
      <c r="B365" s="27" t="e">
        <f t="shared" si="45"/>
        <v>#N/A</v>
      </c>
      <c r="C365" s="29" t="e">
        <f t="shared" si="52"/>
        <v>#N/A</v>
      </c>
      <c r="D365" s="29" t="e">
        <f t="shared" si="46"/>
        <v>#N/A</v>
      </c>
      <c r="E365" s="30" t="e">
        <f t="shared" si="47"/>
        <v>#N/A</v>
      </c>
      <c r="F365" s="29" t="e">
        <f t="shared" si="48"/>
        <v>#N/A</v>
      </c>
      <c r="G365" s="29" t="e">
        <f t="shared" si="49"/>
        <v>#N/A</v>
      </c>
      <c r="H365" s="29" t="e">
        <f t="shared" si="53"/>
        <v>#N/A</v>
      </c>
      <c r="I365" s="29" t="e">
        <f t="shared" si="50"/>
        <v>#N/A</v>
      </c>
      <c r="J365" s="29" t="e">
        <f>SUM($H$18:$H365)</f>
        <v>#N/A</v>
      </c>
    </row>
    <row r="366" spans="1:10" x14ac:dyDescent="0.2">
      <c r="A366" s="26" t="e">
        <f t="shared" si="51"/>
        <v>#N/A</v>
      </c>
      <c r="B366" s="27" t="e">
        <f t="shared" si="45"/>
        <v>#N/A</v>
      </c>
      <c r="C366" s="29" t="e">
        <f t="shared" si="52"/>
        <v>#N/A</v>
      </c>
      <c r="D366" s="29" t="e">
        <f t="shared" si="46"/>
        <v>#N/A</v>
      </c>
      <c r="E366" s="30" t="e">
        <f t="shared" si="47"/>
        <v>#N/A</v>
      </c>
      <c r="F366" s="29" t="e">
        <f t="shared" si="48"/>
        <v>#N/A</v>
      </c>
      <c r="G366" s="29" t="e">
        <f t="shared" si="49"/>
        <v>#N/A</v>
      </c>
      <c r="H366" s="29" t="e">
        <f t="shared" si="53"/>
        <v>#N/A</v>
      </c>
      <c r="I366" s="29" t="e">
        <f t="shared" si="50"/>
        <v>#N/A</v>
      </c>
      <c r="J366" s="29" t="e">
        <f>SUM($H$18:$H366)</f>
        <v>#N/A</v>
      </c>
    </row>
    <row r="367" spans="1:10" x14ac:dyDescent="0.2">
      <c r="A367" s="26" t="e">
        <f t="shared" si="51"/>
        <v>#N/A</v>
      </c>
      <c r="B367" s="27" t="e">
        <f t="shared" si="45"/>
        <v>#N/A</v>
      </c>
      <c r="C367" s="29" t="e">
        <f t="shared" si="52"/>
        <v>#N/A</v>
      </c>
      <c r="D367" s="29" t="e">
        <f t="shared" si="46"/>
        <v>#N/A</v>
      </c>
      <c r="E367" s="30" t="e">
        <f t="shared" si="47"/>
        <v>#N/A</v>
      </c>
      <c r="F367" s="29" t="e">
        <f t="shared" si="48"/>
        <v>#N/A</v>
      </c>
      <c r="G367" s="29" t="e">
        <f t="shared" si="49"/>
        <v>#N/A</v>
      </c>
      <c r="H367" s="29" t="e">
        <f t="shared" si="53"/>
        <v>#N/A</v>
      </c>
      <c r="I367" s="29" t="e">
        <f t="shared" si="50"/>
        <v>#N/A</v>
      </c>
      <c r="J367" s="29" t="e">
        <f>SUM($H$18:$H367)</f>
        <v>#N/A</v>
      </c>
    </row>
    <row r="368" spans="1:10" x14ac:dyDescent="0.2">
      <c r="A368" s="26" t="e">
        <f t="shared" si="51"/>
        <v>#N/A</v>
      </c>
      <c r="B368" s="27" t="e">
        <f t="shared" si="45"/>
        <v>#N/A</v>
      </c>
      <c r="C368" s="29" t="e">
        <f t="shared" si="52"/>
        <v>#N/A</v>
      </c>
      <c r="D368" s="29" t="e">
        <f t="shared" si="46"/>
        <v>#N/A</v>
      </c>
      <c r="E368" s="30" t="e">
        <f t="shared" si="47"/>
        <v>#N/A</v>
      </c>
      <c r="F368" s="29" t="e">
        <f t="shared" si="48"/>
        <v>#N/A</v>
      </c>
      <c r="G368" s="29" t="e">
        <f t="shared" si="49"/>
        <v>#N/A</v>
      </c>
      <c r="H368" s="29" t="e">
        <f t="shared" si="53"/>
        <v>#N/A</v>
      </c>
      <c r="I368" s="29" t="e">
        <f t="shared" si="50"/>
        <v>#N/A</v>
      </c>
      <c r="J368" s="29" t="e">
        <f>SUM($H$18:$H368)</f>
        <v>#N/A</v>
      </c>
    </row>
    <row r="369" spans="1:10" x14ac:dyDescent="0.2">
      <c r="A369" s="26" t="e">
        <f t="shared" si="51"/>
        <v>#N/A</v>
      </c>
      <c r="B369" s="27" t="e">
        <f t="shared" si="45"/>
        <v>#N/A</v>
      </c>
      <c r="C369" s="29" t="e">
        <f t="shared" si="52"/>
        <v>#N/A</v>
      </c>
      <c r="D369" s="29" t="e">
        <f t="shared" si="46"/>
        <v>#N/A</v>
      </c>
      <c r="E369" s="30" t="e">
        <f t="shared" si="47"/>
        <v>#N/A</v>
      </c>
      <c r="F369" s="29" t="e">
        <f t="shared" si="48"/>
        <v>#N/A</v>
      </c>
      <c r="G369" s="29" t="e">
        <f t="shared" si="49"/>
        <v>#N/A</v>
      </c>
      <c r="H369" s="29" t="e">
        <f t="shared" si="53"/>
        <v>#N/A</v>
      </c>
      <c r="I369" s="29" t="e">
        <f t="shared" si="50"/>
        <v>#N/A</v>
      </c>
      <c r="J369" s="29" t="e">
        <f>SUM($H$18:$H369)</f>
        <v>#N/A</v>
      </c>
    </row>
    <row r="370" spans="1:10" x14ac:dyDescent="0.2">
      <c r="A370" s="26" t="e">
        <f t="shared" si="51"/>
        <v>#N/A</v>
      </c>
      <c r="B370" s="27" t="e">
        <f t="shared" si="45"/>
        <v>#N/A</v>
      </c>
      <c r="C370" s="29" t="e">
        <f t="shared" si="52"/>
        <v>#N/A</v>
      </c>
      <c r="D370" s="29" t="e">
        <f t="shared" si="46"/>
        <v>#N/A</v>
      </c>
      <c r="E370" s="30" t="e">
        <f t="shared" si="47"/>
        <v>#N/A</v>
      </c>
      <c r="F370" s="29" t="e">
        <f t="shared" si="48"/>
        <v>#N/A</v>
      </c>
      <c r="G370" s="29" t="e">
        <f t="shared" si="49"/>
        <v>#N/A</v>
      </c>
      <c r="H370" s="29" t="e">
        <f t="shared" si="53"/>
        <v>#N/A</v>
      </c>
      <c r="I370" s="29" t="e">
        <f t="shared" si="50"/>
        <v>#N/A</v>
      </c>
      <c r="J370" s="29" t="e">
        <f>SUM($H$18:$H370)</f>
        <v>#N/A</v>
      </c>
    </row>
    <row r="371" spans="1:10" x14ac:dyDescent="0.2">
      <c r="A371" s="26" t="e">
        <f t="shared" si="51"/>
        <v>#N/A</v>
      </c>
      <c r="B371" s="27" t="e">
        <f t="shared" si="45"/>
        <v>#N/A</v>
      </c>
      <c r="C371" s="29" t="e">
        <f t="shared" si="52"/>
        <v>#N/A</v>
      </c>
      <c r="D371" s="29" t="e">
        <f t="shared" si="46"/>
        <v>#N/A</v>
      </c>
      <c r="E371" s="30" t="e">
        <f t="shared" si="47"/>
        <v>#N/A</v>
      </c>
      <c r="F371" s="29" t="e">
        <f t="shared" si="48"/>
        <v>#N/A</v>
      </c>
      <c r="G371" s="29" t="e">
        <f t="shared" si="49"/>
        <v>#N/A</v>
      </c>
      <c r="H371" s="29" t="e">
        <f t="shared" si="53"/>
        <v>#N/A</v>
      </c>
      <c r="I371" s="29" t="e">
        <f t="shared" si="50"/>
        <v>#N/A</v>
      </c>
      <c r="J371" s="29" t="e">
        <f>SUM($H$18:$H371)</f>
        <v>#N/A</v>
      </c>
    </row>
    <row r="372" spans="1:10" x14ac:dyDescent="0.2">
      <c r="A372" s="26" t="e">
        <f t="shared" si="51"/>
        <v>#N/A</v>
      </c>
      <c r="B372" s="27" t="e">
        <f t="shared" si="45"/>
        <v>#N/A</v>
      </c>
      <c r="C372" s="29" t="e">
        <f t="shared" si="52"/>
        <v>#N/A</v>
      </c>
      <c r="D372" s="29" t="e">
        <f t="shared" si="46"/>
        <v>#N/A</v>
      </c>
      <c r="E372" s="30" t="e">
        <f t="shared" si="47"/>
        <v>#N/A</v>
      </c>
      <c r="F372" s="29" t="e">
        <f t="shared" si="48"/>
        <v>#N/A</v>
      </c>
      <c r="G372" s="29" t="e">
        <f t="shared" si="49"/>
        <v>#N/A</v>
      </c>
      <c r="H372" s="29" t="e">
        <f t="shared" si="53"/>
        <v>#N/A</v>
      </c>
      <c r="I372" s="29" t="e">
        <f t="shared" si="50"/>
        <v>#N/A</v>
      </c>
      <c r="J372" s="29" t="e">
        <f>SUM($H$18:$H372)</f>
        <v>#N/A</v>
      </c>
    </row>
    <row r="373" spans="1:10" x14ac:dyDescent="0.2">
      <c r="A373" s="26" t="e">
        <f t="shared" si="51"/>
        <v>#N/A</v>
      </c>
      <c r="B373" s="27" t="e">
        <f t="shared" si="45"/>
        <v>#N/A</v>
      </c>
      <c r="C373" s="29" t="e">
        <f t="shared" si="52"/>
        <v>#N/A</v>
      </c>
      <c r="D373" s="29" t="e">
        <f t="shared" si="46"/>
        <v>#N/A</v>
      </c>
      <c r="E373" s="30" t="e">
        <f t="shared" si="47"/>
        <v>#N/A</v>
      </c>
      <c r="F373" s="29" t="e">
        <f t="shared" si="48"/>
        <v>#N/A</v>
      </c>
      <c r="G373" s="29" t="e">
        <f t="shared" si="49"/>
        <v>#N/A</v>
      </c>
      <c r="H373" s="29" t="e">
        <f t="shared" si="53"/>
        <v>#N/A</v>
      </c>
      <c r="I373" s="29" t="e">
        <f t="shared" si="50"/>
        <v>#N/A</v>
      </c>
      <c r="J373" s="29" t="e">
        <f>SUM($H$18:$H373)</f>
        <v>#N/A</v>
      </c>
    </row>
    <row r="374" spans="1:10" x14ac:dyDescent="0.2">
      <c r="A374" s="26" t="e">
        <f t="shared" si="51"/>
        <v>#N/A</v>
      </c>
      <c r="B374" s="27" t="e">
        <f t="shared" si="45"/>
        <v>#N/A</v>
      </c>
      <c r="C374" s="29" t="e">
        <f t="shared" si="52"/>
        <v>#N/A</v>
      </c>
      <c r="D374" s="29" t="e">
        <f t="shared" si="46"/>
        <v>#N/A</v>
      </c>
      <c r="E374" s="30" t="e">
        <f t="shared" si="47"/>
        <v>#N/A</v>
      </c>
      <c r="F374" s="29" t="e">
        <f t="shared" si="48"/>
        <v>#N/A</v>
      </c>
      <c r="G374" s="29" t="e">
        <f t="shared" si="49"/>
        <v>#N/A</v>
      </c>
      <c r="H374" s="29" t="e">
        <f t="shared" si="53"/>
        <v>#N/A</v>
      </c>
      <c r="I374" s="29" t="e">
        <f t="shared" si="50"/>
        <v>#N/A</v>
      </c>
      <c r="J374" s="29" t="e">
        <f>SUM($H$18:$H374)</f>
        <v>#N/A</v>
      </c>
    </row>
    <row r="375" spans="1:10" x14ac:dyDescent="0.2">
      <c r="A375" s="26" t="e">
        <f t="shared" si="51"/>
        <v>#N/A</v>
      </c>
      <c r="B375" s="27" t="e">
        <f t="shared" si="45"/>
        <v>#N/A</v>
      </c>
      <c r="C375" s="29" t="e">
        <f t="shared" si="52"/>
        <v>#N/A</v>
      </c>
      <c r="D375" s="29" t="e">
        <f t="shared" si="46"/>
        <v>#N/A</v>
      </c>
      <c r="E375" s="30" t="e">
        <f t="shared" si="47"/>
        <v>#N/A</v>
      </c>
      <c r="F375" s="29" t="e">
        <f t="shared" si="48"/>
        <v>#N/A</v>
      </c>
      <c r="G375" s="29" t="e">
        <f t="shared" si="49"/>
        <v>#N/A</v>
      </c>
      <c r="H375" s="29" t="e">
        <f t="shared" si="53"/>
        <v>#N/A</v>
      </c>
      <c r="I375" s="29" t="e">
        <f t="shared" si="50"/>
        <v>#N/A</v>
      </c>
      <c r="J375" s="29" t="e">
        <f>SUM($H$18:$H375)</f>
        <v>#N/A</v>
      </c>
    </row>
    <row r="376" spans="1:10" x14ac:dyDescent="0.2">
      <c r="A376" s="26" t="e">
        <f t="shared" si="51"/>
        <v>#N/A</v>
      </c>
      <c r="B376" s="27" t="e">
        <f t="shared" si="45"/>
        <v>#N/A</v>
      </c>
      <c r="C376" s="29" t="e">
        <f t="shared" si="52"/>
        <v>#N/A</v>
      </c>
      <c r="D376" s="29" t="e">
        <f t="shared" si="46"/>
        <v>#N/A</v>
      </c>
      <c r="E376" s="30" t="e">
        <f t="shared" si="47"/>
        <v>#N/A</v>
      </c>
      <c r="F376" s="29" t="e">
        <f t="shared" si="48"/>
        <v>#N/A</v>
      </c>
      <c r="G376" s="29" t="e">
        <f t="shared" si="49"/>
        <v>#N/A</v>
      </c>
      <c r="H376" s="29" t="e">
        <f t="shared" si="53"/>
        <v>#N/A</v>
      </c>
      <c r="I376" s="29" t="e">
        <f t="shared" si="50"/>
        <v>#N/A</v>
      </c>
      <c r="J376" s="29" t="e">
        <f>SUM($H$18:$H376)</f>
        <v>#N/A</v>
      </c>
    </row>
    <row r="377" spans="1:10" x14ac:dyDescent="0.2">
      <c r="A377" s="26" t="e">
        <f t="shared" si="51"/>
        <v>#N/A</v>
      </c>
      <c r="B377" s="27" t="e">
        <f t="shared" si="45"/>
        <v>#N/A</v>
      </c>
      <c r="C377" s="29" t="e">
        <f t="shared" si="52"/>
        <v>#N/A</v>
      </c>
      <c r="D377" s="29" t="e">
        <f t="shared" si="46"/>
        <v>#N/A</v>
      </c>
      <c r="E377" s="30" t="e">
        <f t="shared" si="47"/>
        <v>#N/A</v>
      </c>
      <c r="F377" s="29" t="e">
        <f t="shared" si="48"/>
        <v>#N/A</v>
      </c>
      <c r="G377" s="29" t="e">
        <f t="shared" si="49"/>
        <v>#N/A</v>
      </c>
      <c r="H377" s="29" t="e">
        <f t="shared" si="53"/>
        <v>#N/A</v>
      </c>
      <c r="I377" s="29" t="e">
        <f t="shared" si="50"/>
        <v>#N/A</v>
      </c>
      <c r="J377" s="29" t="e">
        <f>SUM($H$18:$H377)</f>
        <v>#N/A</v>
      </c>
    </row>
  </sheetData>
  <sheetProtection selectLockedCells="1" selectUnlockedCells="1"/>
  <mergeCells count="4">
    <mergeCell ref="A1:D1"/>
    <mergeCell ref="B4:D4"/>
    <mergeCell ref="F4:H4"/>
    <mergeCell ref="C12:D12"/>
  </mergeCells>
  <dataValidations count="3">
    <dataValidation type="whole" allowBlank="1" showErrorMessage="1" errorTitle="Years" error="Please enter a whole number of years from 1 to 30." sqref="D7" xr:uid="{00000000-0002-0000-0200-000000000000}">
      <formula1>1</formula1>
      <formula2>30</formula2>
    </dataValidation>
    <dataValidation type="date" operator="greaterThanOrEqual" allowBlank="1" showErrorMessage="1" errorTitle="Date" error="Please enter a valid date greater than or equal to January 1, 1900." sqref="D8:D9" xr:uid="{00000000-0002-0000-0200-000001000000}">
      <formula1>1</formula1>
      <formula2>0</formula2>
    </dataValidation>
    <dataValidation allowBlank="1" showInputMessage="1" showErrorMessage="1" promptTitle="Extra Payments" prompt="Enter an amount here if you want to make additional principal payments every pay period._x000a__x000a_For occasional extra payments, enter the extra principal amounts directly in the 'Extra Payment' column below." sqref="D10" xr:uid="{00000000-0002-0000-0200-000002000000}">
      <formula1>0</formula1>
      <formula2>0</formula2>
    </dataValidation>
  </dataValidations>
  <pageMargins left="0.75" right="0.75" top="1" bottom="1"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14</vt:i4>
      </vt:variant>
    </vt:vector>
  </HeadingPairs>
  <TitlesOfParts>
    <vt:vector size="17" baseType="lpstr">
      <vt:lpstr>Proforma 2</vt:lpstr>
      <vt:lpstr>Soft + Hard Costs</vt:lpstr>
      <vt:lpstr>Amort Table</vt:lpstr>
      <vt:lpstr>Beg_Bal_3</vt:lpstr>
      <vt:lpstr>Extra_Pay_3</vt:lpstr>
      <vt:lpstr>Int_3</vt:lpstr>
      <vt:lpstr>Interest_Rate_3</vt:lpstr>
      <vt:lpstr>Loan_Amount_3</vt:lpstr>
      <vt:lpstr>Loan_Start_3</vt:lpstr>
      <vt:lpstr>Loan_Years_3</vt:lpstr>
      <vt:lpstr>Num_Pmt_Per_Year_3</vt:lpstr>
      <vt:lpstr>Pay_Num_3</vt:lpstr>
      <vt:lpstr>Princ_3</vt:lpstr>
      <vt:lpstr>Sched_Pay_3</vt:lpstr>
      <vt:lpstr>Scheduled_Extra_Payments_3</vt:lpstr>
      <vt:lpstr>Scheduled_Monthly_Payment_3</vt:lpstr>
      <vt:lpstr>Total_Pay_3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Cavenaugh</dc:creator>
  <cp:lastModifiedBy>Abby</cp:lastModifiedBy>
  <cp:lastPrinted>2019-12-02T20:36:04Z</cp:lastPrinted>
  <dcterms:created xsi:type="dcterms:W3CDTF">2014-06-14T00:50:42Z</dcterms:created>
  <dcterms:modified xsi:type="dcterms:W3CDTF">2021-05-18T22:50:40Z</dcterms:modified>
</cp:coreProperties>
</file>